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60" yWindow="195" windowWidth="25110" windowHeight="7005" firstSheet="7" activeTab="11"/>
  </bookViews>
  <sheets>
    <sheet name="2013" sheetId="14" state="hidden" r:id="rId1"/>
    <sheet name="2014" sheetId="15" state="hidden" r:id="rId2"/>
    <sheet name="2015" sheetId="16" state="hidden" r:id="rId3"/>
    <sheet name="2016" sheetId="17" state="hidden" r:id="rId4"/>
    <sheet name="2017" sheetId="18" state="hidden" r:id="rId5"/>
    <sheet name="2018" sheetId="19" state="hidden" r:id="rId6"/>
    <sheet name="2019" sheetId="20" state="hidden" r:id="rId7"/>
    <sheet name="2020" sheetId="21" r:id="rId8"/>
    <sheet name="2021" sheetId="22" r:id="rId9"/>
    <sheet name="2022" sheetId="23" r:id="rId10"/>
    <sheet name="2023" sheetId="24" r:id="rId11"/>
    <sheet name="2024" sheetId="25" r:id="rId12"/>
  </sheets>
  <calcPr calcId="162913"/>
</workbook>
</file>

<file path=xl/calcChain.xml><?xml version="1.0" encoding="utf-8"?>
<calcChain xmlns="http://schemas.openxmlformats.org/spreadsheetml/2006/main">
  <c r="N30" i="25" l="1"/>
  <c r="M30" i="25"/>
  <c r="L30" i="25"/>
  <c r="K30" i="25"/>
  <c r="J30" i="25"/>
  <c r="I30" i="25"/>
  <c r="H30" i="25"/>
  <c r="G30" i="25"/>
  <c r="F30" i="25"/>
  <c r="E30" i="25"/>
  <c r="D30" i="25"/>
  <c r="C30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N31" i="25" l="1"/>
  <c r="M31" i="25"/>
  <c r="L31" i="25"/>
  <c r="K31" i="25"/>
  <c r="J31" i="25"/>
  <c r="I31" i="25"/>
  <c r="G31" i="25"/>
  <c r="H31" i="25"/>
  <c r="F31" i="25"/>
  <c r="E31" i="25"/>
  <c r="C31" i="25"/>
  <c r="D31" i="25"/>
  <c r="AH26" i="22"/>
  <c r="AH18" i="22"/>
  <c r="AH17" i="22"/>
  <c r="AH9" i="22"/>
  <c r="AH8" i="22"/>
  <c r="AH7" i="22"/>
  <c r="AH6" i="22"/>
  <c r="N30" i="24"/>
  <c r="M30" i="24"/>
  <c r="L30" i="24"/>
  <c r="K30" i="24"/>
  <c r="J30" i="24"/>
  <c r="I30" i="24"/>
  <c r="H30" i="24"/>
  <c r="F30" i="24"/>
  <c r="G30" i="24"/>
  <c r="D30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M31" i="24" l="1"/>
  <c r="I31" i="24"/>
  <c r="H31" i="24"/>
  <c r="L31" i="24"/>
  <c r="J31" i="24"/>
  <c r="N31" i="24"/>
  <c r="G31" i="24"/>
  <c r="K31" i="24"/>
  <c r="F31" i="24"/>
  <c r="C30" i="24"/>
  <c r="C31" i="24" s="1"/>
  <c r="D31" i="24"/>
  <c r="E30" i="24"/>
  <c r="E31" i="24" s="1"/>
  <c r="Q26" i="23" l="1"/>
  <c r="G6" i="23" l="1"/>
  <c r="D29" i="23" l="1"/>
  <c r="D26" i="23"/>
  <c r="G26" i="23" s="1"/>
  <c r="D21" i="23"/>
  <c r="W29" i="21"/>
  <c r="W26" i="21"/>
  <c r="W18" i="21"/>
  <c r="W17" i="21"/>
  <c r="W9" i="21"/>
  <c r="W8" i="21"/>
  <c r="W7" i="21"/>
  <c r="W6" i="21"/>
  <c r="AS30" i="23"/>
  <c r="AK30" i="23"/>
  <c r="AG30" i="23"/>
  <c r="AC30" i="23"/>
  <c r="Y30" i="23"/>
  <c r="U30" i="23"/>
  <c r="M30" i="23"/>
  <c r="AO30" i="23"/>
  <c r="AS21" i="23"/>
  <c r="AO21" i="23"/>
  <c r="AK21" i="23"/>
  <c r="AG21" i="23"/>
  <c r="AC21" i="23"/>
  <c r="Y21" i="23"/>
  <c r="U21" i="23"/>
  <c r="Q21" i="23"/>
  <c r="M21" i="23"/>
  <c r="J21" i="23"/>
  <c r="G21" i="23"/>
  <c r="AS12" i="23"/>
  <c r="AO12" i="23"/>
  <c r="AK12" i="23"/>
  <c r="AG12" i="23"/>
  <c r="AC12" i="23"/>
  <c r="Y12" i="23"/>
  <c r="U12" i="23"/>
  <c r="Q12" i="23"/>
  <c r="M12" i="23"/>
  <c r="J12" i="23"/>
  <c r="G12" i="23"/>
  <c r="D12" i="23"/>
  <c r="AS31" i="23" l="1"/>
  <c r="AK31" i="23"/>
  <c r="AG31" i="23"/>
  <c r="Y31" i="23"/>
  <c r="D30" i="23"/>
  <c r="U31" i="23"/>
  <c r="G30" i="23"/>
  <c r="G31" i="23" s="1"/>
  <c r="J26" i="23"/>
  <c r="J30" i="23" s="1"/>
  <c r="J31" i="23" s="1"/>
  <c r="AC31" i="23"/>
  <c r="D31" i="23"/>
  <c r="AO31" i="23"/>
  <c r="M31" i="23"/>
  <c r="Q30" i="23"/>
  <c r="Q31" i="23" s="1"/>
  <c r="AD26" i="22"/>
  <c r="AA26" i="22"/>
  <c r="L29" i="22"/>
  <c r="I29" i="22"/>
  <c r="AG30" i="22"/>
  <c r="AD30" i="22"/>
  <c r="AA30" i="22"/>
  <c r="X30" i="22"/>
  <c r="U30" i="22"/>
  <c r="R30" i="22"/>
  <c r="O30" i="22"/>
  <c r="L30" i="22"/>
  <c r="I30" i="22"/>
  <c r="G30" i="22"/>
  <c r="E30" i="22"/>
  <c r="C30" i="22"/>
  <c r="AE29" i="22"/>
  <c r="AG21" i="22"/>
  <c r="AD21" i="22"/>
  <c r="AA21" i="22"/>
  <c r="X21" i="22"/>
  <c r="U21" i="22"/>
  <c r="R21" i="22"/>
  <c r="O21" i="22"/>
  <c r="L21" i="22"/>
  <c r="I21" i="22"/>
  <c r="G21" i="22"/>
  <c r="E21" i="22"/>
  <c r="C21" i="22"/>
  <c r="AG12" i="22"/>
  <c r="AD12" i="22"/>
  <c r="AA12" i="22"/>
  <c r="X12" i="22"/>
  <c r="U12" i="22"/>
  <c r="R12" i="22"/>
  <c r="O12" i="22"/>
  <c r="L12" i="22"/>
  <c r="I12" i="22"/>
  <c r="G12" i="22"/>
  <c r="E12" i="22"/>
  <c r="C12" i="22"/>
  <c r="AD31" i="22"/>
  <c r="AA31" i="22"/>
  <c r="X31" i="22"/>
  <c r="R31" i="22"/>
  <c r="O31" i="22"/>
  <c r="L31" i="22"/>
  <c r="I31" i="22"/>
  <c r="U31" i="22"/>
  <c r="G31" i="22"/>
  <c r="E31" i="22"/>
  <c r="C31" i="22"/>
  <c r="U29" i="21"/>
  <c r="O26" i="20"/>
  <c r="O18" i="20"/>
  <c r="O17" i="20"/>
  <c r="O6" i="20"/>
  <c r="O9" i="20"/>
  <c r="O8" i="20"/>
  <c r="O7" i="20"/>
  <c r="I29" i="21"/>
  <c r="D30" i="21"/>
  <c r="Q17" i="20"/>
  <c r="Q18" i="20"/>
  <c r="Q26" i="20"/>
  <c r="Q7" i="20"/>
  <c r="Q8" i="20"/>
  <c r="Q9" i="20"/>
  <c r="Q6" i="20"/>
  <c r="V30" i="21"/>
  <c r="T30" i="21"/>
  <c r="R30" i="21"/>
  <c r="P30" i="21"/>
  <c r="N30" i="21"/>
  <c r="L30" i="21"/>
  <c r="J30" i="21"/>
  <c r="H30" i="21"/>
  <c r="F30" i="21"/>
  <c r="E30" i="21"/>
  <c r="C30" i="21"/>
  <c r="V21" i="21"/>
  <c r="T21" i="21"/>
  <c r="R21" i="21"/>
  <c r="P21" i="21"/>
  <c r="N21" i="21"/>
  <c r="L21" i="21"/>
  <c r="J21" i="21"/>
  <c r="H21" i="21"/>
  <c r="F21" i="21"/>
  <c r="E21" i="21"/>
  <c r="D21" i="21"/>
  <c r="C21" i="21"/>
  <c r="V12" i="21"/>
  <c r="T12" i="21"/>
  <c r="R12" i="21"/>
  <c r="P12" i="21"/>
  <c r="N12" i="21"/>
  <c r="L12" i="21"/>
  <c r="H12" i="21"/>
  <c r="F12" i="21"/>
  <c r="E12" i="21"/>
  <c r="D12" i="21"/>
  <c r="C12" i="21"/>
  <c r="J12" i="21"/>
  <c r="V31" i="21"/>
  <c r="T31" i="21"/>
  <c r="R31" i="21"/>
  <c r="P31" i="21"/>
  <c r="N31" i="21"/>
  <c r="L31" i="21"/>
  <c r="J31" i="21"/>
  <c r="E31" i="21"/>
  <c r="D31" i="21"/>
  <c r="F31" i="21"/>
  <c r="C31" i="21"/>
  <c r="H31" i="21"/>
  <c r="H6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12" i="20"/>
  <c r="M12" i="20"/>
  <c r="L12" i="20"/>
  <c r="K12" i="20"/>
  <c r="J12" i="20"/>
  <c r="I12" i="20"/>
  <c r="H12" i="20"/>
  <c r="G12" i="20"/>
  <c r="G31" i="20"/>
  <c r="F12" i="20"/>
  <c r="D12" i="20"/>
  <c r="C12" i="20"/>
  <c r="E12" i="20"/>
  <c r="N31" i="20"/>
  <c r="M31" i="20"/>
  <c r="L31" i="20"/>
  <c r="K31" i="20"/>
  <c r="J31" i="20"/>
  <c r="I31" i="20"/>
  <c r="H31" i="20"/>
  <c r="F31" i="20"/>
  <c r="E31" i="20"/>
  <c r="D31" i="20"/>
  <c r="C31" i="20"/>
  <c r="I6" i="19"/>
  <c r="E6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12" i="19"/>
  <c r="M12" i="19"/>
  <c r="M31" i="19"/>
  <c r="L12" i="19"/>
  <c r="L31" i="19"/>
  <c r="K12" i="19"/>
  <c r="J12" i="19"/>
  <c r="I12" i="19"/>
  <c r="H12" i="19"/>
  <c r="G12" i="19"/>
  <c r="F12" i="19"/>
  <c r="E12" i="19"/>
  <c r="D12" i="19"/>
  <c r="C12" i="19"/>
  <c r="N31" i="19"/>
  <c r="K31" i="19"/>
  <c r="J31" i="19"/>
  <c r="I31" i="19"/>
  <c r="H31" i="19"/>
  <c r="G31" i="19"/>
  <c r="F31" i="19"/>
  <c r="E31" i="19"/>
  <c r="D31" i="19"/>
  <c r="C31" i="19"/>
  <c r="J30" i="18"/>
  <c r="J21" i="18"/>
  <c r="J12" i="18"/>
  <c r="J31" i="18"/>
  <c r="I30" i="18"/>
  <c r="I21" i="18"/>
  <c r="I12" i="18"/>
  <c r="I31" i="18"/>
  <c r="G30" i="18"/>
  <c r="G21" i="18"/>
  <c r="G12" i="18"/>
  <c r="G31" i="18"/>
  <c r="N21" i="18"/>
  <c r="M21" i="18"/>
  <c r="L21" i="18"/>
  <c r="K21" i="18"/>
  <c r="H21" i="18"/>
  <c r="F21" i="18"/>
  <c r="E21" i="18"/>
  <c r="D21" i="18"/>
  <c r="C21" i="18"/>
  <c r="N30" i="18"/>
  <c r="M30" i="18"/>
  <c r="L30" i="18"/>
  <c r="K30" i="18"/>
  <c r="H30" i="18"/>
  <c r="F30" i="18"/>
  <c r="E30" i="18"/>
  <c r="D30" i="18"/>
  <c r="C30" i="18"/>
  <c r="D12" i="18"/>
  <c r="E12" i="18"/>
  <c r="F12" i="18"/>
  <c r="H12" i="18"/>
  <c r="K12" i="18"/>
  <c r="L12" i="18"/>
  <c r="M12" i="18"/>
  <c r="N12" i="18"/>
  <c r="C12" i="18"/>
  <c r="M31" i="18"/>
  <c r="D31" i="18"/>
  <c r="N31" i="18"/>
  <c r="L31" i="18"/>
  <c r="C31" i="18"/>
  <c r="K31" i="18"/>
  <c r="H31" i="18"/>
  <c r="F31" i="18"/>
  <c r="E31" i="18"/>
  <c r="N20" i="17"/>
  <c r="M20" i="17"/>
  <c r="L20" i="17"/>
  <c r="K20" i="17"/>
  <c r="J20" i="17"/>
  <c r="I20" i="17"/>
  <c r="H20" i="17"/>
  <c r="G20" i="17"/>
  <c r="F20" i="17"/>
  <c r="E20" i="17"/>
  <c r="D20" i="17"/>
  <c r="C20" i="17"/>
  <c r="N20" i="16"/>
  <c r="M20" i="16"/>
  <c r="L20" i="16"/>
  <c r="K20" i="16"/>
  <c r="J20" i="16"/>
  <c r="I20" i="16"/>
  <c r="H20" i="16"/>
  <c r="G20" i="16"/>
  <c r="F20" i="16"/>
  <c r="E20" i="16"/>
  <c r="D20" i="16"/>
  <c r="C20" i="16"/>
  <c r="N20" i="15"/>
  <c r="M20" i="15"/>
  <c r="L20" i="15"/>
  <c r="K20" i="15"/>
  <c r="J20" i="15"/>
  <c r="I20" i="15"/>
  <c r="H20" i="15"/>
  <c r="G20" i="15"/>
  <c r="F20" i="15"/>
  <c r="E20" i="15"/>
  <c r="D20" i="15"/>
  <c r="C20" i="15"/>
  <c r="N20" i="14"/>
  <c r="M20" i="14"/>
  <c r="L20" i="14"/>
  <c r="K20" i="14"/>
  <c r="J20" i="14"/>
  <c r="I20" i="14"/>
  <c r="H20" i="14"/>
  <c r="G20" i="14"/>
  <c r="F20" i="14"/>
  <c r="E20" i="14"/>
  <c r="D20" i="14"/>
  <c r="C20" i="14"/>
  <c r="AG31" i="22" l="1"/>
</calcChain>
</file>

<file path=xl/sharedStrings.xml><?xml version="1.0" encoding="utf-8"?>
<sst xmlns="http://schemas.openxmlformats.org/spreadsheetml/2006/main" count="472" uniqueCount="39">
  <si>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</si>
  <si>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</si>
  <si>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</si>
  <si>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</si>
  <si>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</si>
  <si>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</si>
  <si>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</si>
  <si>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</si>
  <si>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</si>
  <si>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</si>
  <si>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</si>
  <si>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</si>
  <si>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</si>
  <si>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</si>
  <si>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</si>
  <si>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</si>
  <si>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</si>
  <si>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</si>
  <si>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</si>
  <si>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</si>
  <si>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</si>
  <si>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</si>
  <si>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ОАО "МРСК Северо-Запада" - "Новгородэнерго"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</si>
  <si>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</si>
  <si>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</si>
  <si>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2015 год</t>
  </si>
  <si>
    <t>Октябрьская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</si>
  <si>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2016 год</t>
  </si>
  <si>
    <t>ПАО "МРСК Северо-Запада" - "Новгородэнерго"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</si>
  <si>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2017 год</t>
  </si>
  <si>
    <t>АО "Новгородоблэлектро"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</si>
  <si>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</si>
  <si>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</si>
  <si>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2020 год</t>
  </si>
  <si>
    <t>Октябрьская дирекция по энергообеспечению - структурное подразделение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</si>
  <si>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</si>
  <si>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</si>
  <si>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</si>
  <si>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Новгородской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</si>
</sst>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90" zoomScaleNormal="90" workbookViewId="0">
      <selection activeCell="A12" sqref="A12:A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22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10119564.999999998</v>
      </c>
      <c r="D6" s="3">
        <v>7981411</v>
      </c>
      <c r="E6" s="3">
        <v>9047246.0000000019</v>
      </c>
      <c r="F6" s="3">
        <v>7172811.0000000009</v>
      </c>
      <c r="G6" s="3">
        <v>6675982</v>
      </c>
      <c r="H6" s="3">
        <v>6954390</v>
      </c>
      <c r="I6" s="3">
        <v>7520121.9999999991</v>
      </c>
      <c r="J6" s="3">
        <v>7701839</v>
      </c>
      <c r="K6" s="3">
        <v>6764517</v>
      </c>
      <c r="L6" s="3">
        <v>7073602</v>
      </c>
      <c r="M6" s="3">
        <v>7396186</v>
      </c>
      <c r="N6" s="3">
        <v>9050039.9999999981</v>
      </c>
    </row>
    <row r="7" spans="1:14" ht="22.5" customHeight="1" x14ac:dyDescent="0.25">
      <c r="A7" s="20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9" t="s">
        <v>26</v>
      </c>
      <c r="B12" s="21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22.5" customHeight="1" x14ac:dyDescent="0.25">
      <c r="A13" s="20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0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16</v>
      </c>
      <c r="C16" s="3">
        <v>496448</v>
      </c>
      <c r="D16" s="3">
        <v>449129</v>
      </c>
      <c r="E16" s="3">
        <v>458632</v>
      </c>
      <c r="F16" s="3">
        <v>444623</v>
      </c>
      <c r="G16" s="3">
        <v>296781</v>
      </c>
      <c r="H16" s="3">
        <v>311139</v>
      </c>
      <c r="I16" s="3">
        <v>338744</v>
      </c>
      <c r="J16" s="3">
        <v>280981</v>
      </c>
      <c r="K16" s="3">
        <v>276082</v>
      </c>
      <c r="L16" s="3">
        <v>352223</v>
      </c>
      <c r="M16" s="3">
        <v>404771</v>
      </c>
      <c r="N16" s="3">
        <v>411797</v>
      </c>
    </row>
    <row r="17" spans="1:14" ht="22.5" customHeight="1" x14ac:dyDescent="0.25">
      <c r="A17" s="20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18164</v>
      </c>
      <c r="N17" s="3">
        <v>18164</v>
      </c>
    </row>
    <row r="18" spans="1:14" ht="22.5" customHeight="1" x14ac:dyDescent="0.25">
      <c r="A18" s="20"/>
      <c r="B18" s="21" t="s">
        <v>21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ht="22.5" customHeight="1" x14ac:dyDescent="0.25">
      <c r="A19" s="20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16" t="s">
        <v>18</v>
      </c>
      <c r="B20" s="17"/>
      <c r="C20" s="9">
        <f>SUM(C5:C9,C11,C13:C17,C19)</f>
        <v>10616012.999999998</v>
      </c>
      <c r="D20" s="9">
        <f t="shared" ref="D20:N20" si="0">SUM(D5:D9,D11,D13:D17,D19)</f>
        <v>8430540</v>
      </c>
      <c r="E20" s="9">
        <f t="shared" si="0"/>
        <v>9505878.0000000019</v>
      </c>
      <c r="F20" s="9">
        <f t="shared" si="0"/>
        <v>7617434.0000000009</v>
      </c>
      <c r="G20" s="9">
        <f t="shared" si="0"/>
        <v>6972763</v>
      </c>
      <c r="H20" s="9">
        <f t="shared" si="0"/>
        <v>7265529</v>
      </c>
      <c r="I20" s="9">
        <f t="shared" si="0"/>
        <v>7858865.9999999991</v>
      </c>
      <c r="J20" s="9">
        <f t="shared" si="0"/>
        <v>7982820</v>
      </c>
      <c r="K20" s="9">
        <f t="shared" si="0"/>
        <v>7040599</v>
      </c>
      <c r="L20" s="9">
        <f t="shared" si="0"/>
        <v>7425825</v>
      </c>
      <c r="M20" s="9">
        <f t="shared" si="0"/>
        <v>7819121</v>
      </c>
      <c r="N20" s="9">
        <f t="shared" si="0"/>
        <v>9480000.9999999981</v>
      </c>
    </row>
  </sheetData>
  <mergeCells count="8">
    <mergeCell ref="A20:B20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1"/>
  <sheetViews>
    <sheetView zoomScale="70" zoomScaleNormal="70" workbookViewId="0">
      <selection activeCell="AG38" sqref="AG3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6" style="1" customWidth="1"/>
    <col min="5" max="6" width="16" style="1" hidden="1" customWidth="1"/>
    <col min="7" max="7" width="16.7109375" style="1" customWidth="1"/>
    <col min="8" max="9" width="16.7109375" style="1" hidden="1" customWidth="1"/>
    <col min="10" max="10" width="16.42578125" style="1" customWidth="1"/>
    <col min="11" max="12" width="16.42578125" style="1" hidden="1" customWidth="1"/>
    <col min="13" max="13" width="15.85546875" style="1" customWidth="1"/>
    <col min="14" max="16" width="15.85546875" style="1" hidden="1" customWidth="1"/>
    <col min="17" max="17" width="17.85546875" style="1" customWidth="1"/>
    <col min="18" max="20" width="17.85546875" style="1" hidden="1" customWidth="1"/>
    <col min="21" max="21" width="18.42578125" style="1" customWidth="1"/>
    <col min="22" max="24" width="18.42578125" style="1" hidden="1" customWidth="1"/>
    <col min="25" max="25" width="19.85546875" style="1" customWidth="1"/>
    <col min="26" max="28" width="19.85546875" style="1" hidden="1" customWidth="1"/>
    <col min="29" max="29" width="21" style="1" customWidth="1"/>
    <col min="30" max="32" width="21" style="1" hidden="1" customWidth="1"/>
    <col min="33" max="33" width="22.140625" style="1" customWidth="1"/>
    <col min="34" max="36" width="22.140625" style="1" hidden="1" customWidth="1"/>
    <col min="37" max="37" width="22.42578125" style="1" customWidth="1"/>
    <col min="38" max="40" width="22.42578125" style="1" hidden="1" customWidth="1"/>
    <col min="41" max="41" width="24.28515625" style="1" customWidth="1"/>
    <col min="42" max="44" width="24.28515625" style="1" hidden="1" customWidth="1"/>
    <col min="45" max="45" width="24.140625" style="1" customWidth="1"/>
    <col min="46" max="46" width="9.140625" style="13"/>
    <col min="47" max="16384" width="9.140625" style="1"/>
  </cols>
  <sheetData>
    <row r="2" spans="1:46" ht="42.75" customHeight="1" x14ac:dyDescent="0.25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4"/>
    </row>
    <row r="4" spans="1:46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3"/>
    </row>
    <row r="5" spans="1:46" ht="22.5" customHeight="1" x14ac:dyDescent="0.25">
      <c r="A5" s="20"/>
      <c r="B5" s="5" t="s">
        <v>19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20"/>
      <c r="B6" s="5" t="s">
        <v>14</v>
      </c>
      <c r="C6" s="5">
        <v>1.0461533195662931</v>
      </c>
      <c r="D6" s="3">
        <v>16880734</v>
      </c>
      <c r="E6" s="3"/>
      <c r="F6" s="3">
        <v>0.93228161332442083</v>
      </c>
      <c r="G6" s="3">
        <f>13395255+506225</f>
        <v>13901480</v>
      </c>
      <c r="H6" s="3"/>
      <c r="I6" s="3">
        <v>1.0112158236952771</v>
      </c>
      <c r="J6" s="3">
        <v>9315373</v>
      </c>
      <c r="K6" s="3"/>
      <c r="L6" s="3">
        <v>0.75146604941428252</v>
      </c>
      <c r="M6" s="3">
        <v>7622664</v>
      </c>
      <c r="N6" s="3"/>
      <c r="O6" s="3"/>
      <c r="P6" s="3">
        <v>1.2258675449242624</v>
      </c>
      <c r="Q6" s="3">
        <v>7989306</v>
      </c>
      <c r="R6" s="3"/>
      <c r="S6" s="3"/>
      <c r="T6" s="3">
        <v>0.98497300369170737</v>
      </c>
      <c r="U6" s="3">
        <v>7534061</v>
      </c>
      <c r="V6" s="3"/>
      <c r="W6" s="3"/>
      <c r="X6" s="3">
        <v>1.019506477837206</v>
      </c>
      <c r="Y6" s="3">
        <v>7624012</v>
      </c>
      <c r="Z6" s="3"/>
      <c r="AA6" s="3"/>
      <c r="AB6" s="3">
        <v>0.97026979435784078</v>
      </c>
      <c r="AC6" s="3">
        <v>7696734</v>
      </c>
      <c r="AD6" s="3"/>
      <c r="AE6" s="3"/>
      <c r="AF6" s="3">
        <v>0.93742964585037192</v>
      </c>
      <c r="AG6" s="3">
        <v>7593673</v>
      </c>
      <c r="AH6" s="3"/>
      <c r="AI6" s="3"/>
      <c r="AJ6" s="3">
        <v>1.0735240573878795</v>
      </c>
      <c r="AK6" s="3">
        <v>9524274</v>
      </c>
      <c r="AL6" s="3"/>
      <c r="AM6" s="3"/>
      <c r="AN6" s="3">
        <v>0.99291535971120648</v>
      </c>
      <c r="AO6" s="3">
        <v>9371626</v>
      </c>
      <c r="AP6" s="3"/>
      <c r="AQ6" s="3"/>
      <c r="AR6" s="3">
        <v>1.2728271283361177</v>
      </c>
      <c r="AS6" s="3">
        <v>11384798</v>
      </c>
    </row>
    <row r="7" spans="1:46" ht="22.5" customHeight="1" x14ac:dyDescent="0.25">
      <c r="A7" s="20"/>
      <c r="B7" s="5" t="s">
        <v>15</v>
      </c>
      <c r="C7" s="5">
        <v>1.289800526910049</v>
      </c>
      <c r="D7" s="3">
        <v>87201</v>
      </c>
      <c r="E7" s="3"/>
      <c r="F7" s="3">
        <v>0.60208573857220793</v>
      </c>
      <c r="G7" s="3">
        <v>94996</v>
      </c>
      <c r="H7" s="3"/>
      <c r="I7" s="3">
        <v>1.314832374570664</v>
      </c>
      <c r="J7" s="3">
        <v>84883</v>
      </c>
      <c r="K7" s="3"/>
      <c r="L7" s="3">
        <v>1.057261450687522</v>
      </c>
      <c r="M7" s="3">
        <v>48722</v>
      </c>
      <c r="N7" s="3"/>
      <c r="O7" s="3"/>
      <c r="P7" s="3">
        <v>1.3722696336268967</v>
      </c>
      <c r="Q7" s="3">
        <v>32695</v>
      </c>
      <c r="R7" s="3"/>
      <c r="S7" s="3"/>
      <c r="T7" s="3">
        <v>0.35393792113111677</v>
      </c>
      <c r="U7" s="3">
        <v>38609</v>
      </c>
      <c r="V7" s="3"/>
      <c r="W7" s="3"/>
      <c r="X7" s="3">
        <v>0.80285250608576242</v>
      </c>
      <c r="Y7" s="3">
        <v>30260</v>
      </c>
      <c r="Z7" s="3"/>
      <c r="AA7" s="3"/>
      <c r="AB7" s="3">
        <v>1.4737414965986395</v>
      </c>
      <c r="AC7" s="3">
        <v>36687</v>
      </c>
      <c r="AD7" s="3"/>
      <c r="AE7" s="3"/>
      <c r="AF7" s="3">
        <v>1.5301487655623549</v>
      </c>
      <c r="AG7" s="3">
        <v>54203</v>
      </c>
      <c r="AH7" s="3"/>
      <c r="AI7" s="3"/>
      <c r="AJ7" s="3">
        <v>1.0238058299288066</v>
      </c>
      <c r="AK7" s="3">
        <v>57979</v>
      </c>
      <c r="AL7" s="3"/>
      <c r="AM7" s="3"/>
      <c r="AN7" s="3">
        <v>1.4340651939655173</v>
      </c>
      <c r="AO7" s="3">
        <v>55101</v>
      </c>
      <c r="AP7" s="3"/>
      <c r="AQ7" s="3"/>
      <c r="AR7" s="3">
        <v>0.73567604377025309</v>
      </c>
      <c r="AS7" s="3">
        <v>70277</v>
      </c>
    </row>
    <row r="8" spans="1:46" ht="22.5" customHeight="1" x14ac:dyDescent="0.25">
      <c r="A8" s="20"/>
      <c r="B8" s="5" t="s">
        <v>16</v>
      </c>
      <c r="C8" s="5">
        <v>0.85443847384629501</v>
      </c>
      <c r="D8" s="3">
        <v>154477</v>
      </c>
      <c r="E8" s="3"/>
      <c r="F8" s="3">
        <v>0.90174574303145827</v>
      </c>
      <c r="G8" s="3">
        <v>112950</v>
      </c>
      <c r="H8" s="3"/>
      <c r="I8" s="3">
        <v>1.0170522210313206</v>
      </c>
      <c r="J8" s="3">
        <v>145968</v>
      </c>
      <c r="K8" s="3"/>
      <c r="L8" s="3">
        <v>0.63777141895303824</v>
      </c>
      <c r="M8" s="3">
        <v>111536</v>
      </c>
      <c r="N8" s="3"/>
      <c r="O8" s="3"/>
      <c r="P8" s="3">
        <v>0.72949154876243594</v>
      </c>
      <c r="Q8" s="3">
        <v>86366</v>
      </c>
      <c r="R8" s="3"/>
      <c r="S8" s="3"/>
      <c r="T8" s="3">
        <v>0.68859421452503422</v>
      </c>
      <c r="U8" s="3">
        <v>55788</v>
      </c>
      <c r="V8" s="3"/>
      <c r="W8" s="3"/>
      <c r="X8" s="3">
        <v>0.91655244883040932</v>
      </c>
      <c r="Y8" s="3">
        <v>39624</v>
      </c>
      <c r="Z8" s="3"/>
      <c r="AA8" s="3"/>
      <c r="AB8" s="3">
        <v>1.206440196396082</v>
      </c>
      <c r="AC8" s="3">
        <v>49520</v>
      </c>
      <c r="AD8" s="3"/>
      <c r="AE8" s="3"/>
      <c r="AF8" s="3">
        <v>1.6114324670495392</v>
      </c>
      <c r="AG8" s="3">
        <v>82209</v>
      </c>
      <c r="AH8" s="3"/>
      <c r="AI8" s="3"/>
      <c r="AJ8" s="3">
        <v>1.1222901683268591</v>
      </c>
      <c r="AK8" s="3">
        <v>85555</v>
      </c>
      <c r="AL8" s="3"/>
      <c r="AM8" s="3"/>
      <c r="AN8" s="3">
        <v>1.20223435608051</v>
      </c>
      <c r="AO8" s="3">
        <v>122020</v>
      </c>
      <c r="AP8" s="3"/>
      <c r="AQ8" s="3"/>
      <c r="AR8" s="3">
        <v>1.2887330634893488</v>
      </c>
      <c r="AS8" s="3">
        <v>153129</v>
      </c>
    </row>
    <row r="9" spans="1:46" ht="22.5" customHeight="1" x14ac:dyDescent="0.25">
      <c r="A9" s="20"/>
      <c r="B9" s="5" t="s">
        <v>17</v>
      </c>
      <c r="C9" s="5">
        <v>1.9606060606060607</v>
      </c>
      <c r="D9" s="3">
        <v>7043</v>
      </c>
      <c r="E9" s="3"/>
      <c r="F9" s="3">
        <v>0.67860714610419126</v>
      </c>
      <c r="G9" s="3">
        <v>7319</v>
      </c>
      <c r="H9" s="3"/>
      <c r="I9" s="3">
        <v>1.0590836012861737</v>
      </c>
      <c r="J9" s="3">
        <v>7696</v>
      </c>
      <c r="K9" s="3"/>
      <c r="L9" s="3">
        <v>0.8414927261227072</v>
      </c>
      <c r="M9" s="3">
        <v>3109</v>
      </c>
      <c r="N9" s="3"/>
      <c r="O9" s="3"/>
      <c r="P9" s="3">
        <v>0.79555021046301866</v>
      </c>
      <c r="Q9" s="3">
        <v>3875</v>
      </c>
      <c r="R9" s="3"/>
      <c r="S9" s="3"/>
      <c r="T9" s="3">
        <v>0.6332199546485261</v>
      </c>
      <c r="U9" s="3">
        <v>3112</v>
      </c>
      <c r="V9" s="3"/>
      <c r="W9" s="3"/>
      <c r="X9" s="3">
        <v>0.77737988660101465</v>
      </c>
      <c r="Y9" s="3">
        <v>2237</v>
      </c>
      <c r="Z9" s="3"/>
      <c r="AA9" s="3"/>
      <c r="AB9" s="3">
        <v>1.216122840690979</v>
      </c>
      <c r="AC9" s="3">
        <v>1934</v>
      </c>
      <c r="AD9" s="3"/>
      <c r="AE9" s="3"/>
      <c r="AF9" s="3">
        <v>1.2288510101010102</v>
      </c>
      <c r="AG9" s="3">
        <v>3392</v>
      </c>
      <c r="AH9" s="3"/>
      <c r="AI9" s="3"/>
      <c r="AJ9" s="3">
        <v>0.93090161828923712</v>
      </c>
      <c r="AK9" s="3">
        <v>4952</v>
      </c>
      <c r="AL9" s="3"/>
      <c r="AM9" s="3"/>
      <c r="AN9" s="3">
        <v>1.0510485651214128</v>
      </c>
      <c r="AO9" s="3">
        <v>7299</v>
      </c>
      <c r="AP9" s="3"/>
      <c r="AQ9" s="3"/>
      <c r="AR9" s="3">
        <v>2.4421107902336572</v>
      </c>
      <c r="AS9" s="3">
        <v>6732</v>
      </c>
    </row>
    <row r="10" spans="1:46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3"/>
    </row>
    <row r="11" spans="1:46" ht="22.5" customHeight="1" x14ac:dyDescent="0.25">
      <c r="A11" s="20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6" ht="22.5" customHeight="1" x14ac:dyDescent="0.25">
      <c r="A12" s="16" t="s">
        <v>18</v>
      </c>
      <c r="B12" s="17"/>
      <c r="C12" s="15"/>
      <c r="D12" s="9">
        <f>SUM(D2,D5:D9,D11)</f>
        <v>17129455</v>
      </c>
      <c r="E12" s="9"/>
      <c r="F12" s="9"/>
      <c r="G12" s="9">
        <f t="shared" ref="G12:AS12" si="0">SUM(G2,G5:G9,G11)</f>
        <v>14116745</v>
      </c>
      <c r="H12" s="9"/>
      <c r="I12" s="9"/>
      <c r="J12" s="9">
        <f t="shared" si="0"/>
        <v>9553920</v>
      </c>
      <c r="K12" s="9"/>
      <c r="L12" s="9"/>
      <c r="M12" s="9">
        <f t="shared" si="0"/>
        <v>7786031</v>
      </c>
      <c r="N12" s="9"/>
      <c r="O12" s="9"/>
      <c r="P12" s="9"/>
      <c r="Q12" s="9">
        <f t="shared" si="0"/>
        <v>8112242</v>
      </c>
      <c r="R12" s="9"/>
      <c r="S12" s="9"/>
      <c r="T12" s="9"/>
      <c r="U12" s="9">
        <f t="shared" si="0"/>
        <v>7631570</v>
      </c>
      <c r="V12" s="9"/>
      <c r="W12" s="9"/>
      <c r="X12" s="9"/>
      <c r="Y12" s="9">
        <f t="shared" si="0"/>
        <v>7696133</v>
      </c>
      <c r="Z12" s="9"/>
      <c r="AA12" s="9"/>
      <c r="AB12" s="9"/>
      <c r="AC12" s="9">
        <f t="shared" si="0"/>
        <v>7784875</v>
      </c>
      <c r="AD12" s="9"/>
      <c r="AE12" s="9"/>
      <c r="AF12" s="9"/>
      <c r="AG12" s="9">
        <f t="shared" si="0"/>
        <v>7733477</v>
      </c>
      <c r="AH12" s="9"/>
      <c r="AI12" s="9"/>
      <c r="AJ12" s="9"/>
      <c r="AK12" s="9">
        <f t="shared" si="0"/>
        <v>9672760</v>
      </c>
      <c r="AL12" s="9"/>
      <c r="AM12" s="9"/>
      <c r="AN12" s="9"/>
      <c r="AO12" s="9">
        <f t="shared" si="0"/>
        <v>9556046</v>
      </c>
      <c r="AP12" s="9"/>
      <c r="AQ12" s="9"/>
      <c r="AR12" s="9"/>
      <c r="AS12" s="9">
        <f t="shared" si="0"/>
        <v>11614936</v>
      </c>
    </row>
    <row r="13" spans="1:46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3"/>
    </row>
    <row r="14" spans="1:46" ht="22.5" customHeight="1" x14ac:dyDescent="0.25">
      <c r="A14" s="20"/>
      <c r="B14" s="5" t="s">
        <v>19</v>
      </c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6" ht="22.5" customHeight="1" x14ac:dyDescent="0.25">
      <c r="A15" s="20"/>
      <c r="B15" s="5" t="s">
        <v>14</v>
      </c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6" ht="22.5" customHeight="1" x14ac:dyDescent="0.25">
      <c r="A16" s="20"/>
      <c r="B16" s="5" t="s">
        <v>15</v>
      </c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22.5" customHeight="1" x14ac:dyDescent="0.25">
      <c r="A17" s="20"/>
      <c r="B17" s="5" t="s">
        <v>16</v>
      </c>
      <c r="C17" s="5">
        <v>1.1108798907558035</v>
      </c>
      <c r="D17" s="3">
        <v>478263</v>
      </c>
      <c r="E17" s="3"/>
      <c r="F17" s="3">
        <v>0.99660619276290652</v>
      </c>
      <c r="G17" s="3">
        <v>370173</v>
      </c>
      <c r="H17" s="3"/>
      <c r="I17" s="3">
        <v>0.89850405291989888</v>
      </c>
      <c r="J17" s="3">
        <v>375480</v>
      </c>
      <c r="K17" s="3"/>
      <c r="L17" s="3">
        <v>0.71257188388756421</v>
      </c>
      <c r="M17" s="3">
        <v>302737</v>
      </c>
      <c r="N17" s="3"/>
      <c r="O17" s="3"/>
      <c r="P17" s="3">
        <v>0.7478546749031515</v>
      </c>
      <c r="Q17" s="3">
        <v>198434</v>
      </c>
      <c r="R17" s="3"/>
      <c r="S17" s="3"/>
      <c r="T17" s="3">
        <v>0.67288275120541641</v>
      </c>
      <c r="U17" s="3">
        <v>116926</v>
      </c>
      <c r="V17" s="3"/>
      <c r="W17" s="3"/>
      <c r="X17" s="3">
        <v>0.9358084490162788</v>
      </c>
      <c r="Y17" s="3">
        <v>116513</v>
      </c>
      <c r="Z17" s="3"/>
      <c r="AA17" s="3"/>
      <c r="AB17" s="3">
        <v>1.2148021664309916</v>
      </c>
      <c r="AC17" s="3">
        <v>139264</v>
      </c>
      <c r="AD17" s="3"/>
      <c r="AE17" s="3"/>
      <c r="AF17" s="3">
        <v>1.7034100559313596</v>
      </c>
      <c r="AG17" s="3">
        <v>238607</v>
      </c>
      <c r="AH17" s="3"/>
      <c r="AI17" s="3"/>
      <c r="AJ17" s="3">
        <v>1.1244848052467133</v>
      </c>
      <c r="AK17" s="3">
        <v>245671</v>
      </c>
      <c r="AL17" s="3"/>
      <c r="AM17" s="3"/>
      <c r="AN17" s="3">
        <v>1.1104974698445216</v>
      </c>
      <c r="AO17" s="3">
        <v>374734</v>
      </c>
      <c r="AP17" s="3"/>
      <c r="AQ17" s="3"/>
      <c r="AR17" s="3">
        <v>1.5759701261379084</v>
      </c>
      <c r="AS17" s="3">
        <v>481146</v>
      </c>
    </row>
    <row r="18" spans="1:45" ht="22.5" customHeight="1" x14ac:dyDescent="0.25">
      <c r="A18" s="20"/>
      <c r="B18" s="5" t="s">
        <v>17</v>
      </c>
      <c r="C18" s="5">
        <v>1.1100320659642693</v>
      </c>
      <c r="D18" s="3">
        <v>13566</v>
      </c>
      <c r="E18" s="3"/>
      <c r="F18" s="3">
        <v>0.86918124793661278</v>
      </c>
      <c r="G18" s="3">
        <v>10502</v>
      </c>
      <c r="H18" s="3"/>
      <c r="I18" s="3">
        <v>1.092014053746083</v>
      </c>
      <c r="J18" s="3">
        <v>10596</v>
      </c>
      <c r="K18" s="3"/>
      <c r="L18" s="3">
        <v>0.80591304347826087</v>
      </c>
      <c r="M18" s="3">
        <v>8726</v>
      </c>
      <c r="N18" s="3"/>
      <c r="O18" s="3"/>
      <c r="P18" s="3">
        <v>0.9903970651704791</v>
      </c>
      <c r="Q18" s="3">
        <v>8359</v>
      </c>
      <c r="R18" s="3"/>
      <c r="S18" s="3"/>
      <c r="T18" s="3">
        <v>1.071140647129317</v>
      </c>
      <c r="U18" s="3">
        <v>8240</v>
      </c>
      <c r="V18" s="3"/>
      <c r="W18" s="3"/>
      <c r="X18" s="3">
        <v>1.013527257933279</v>
      </c>
      <c r="Y18" s="3">
        <v>8184</v>
      </c>
      <c r="Z18" s="3"/>
      <c r="AA18" s="3"/>
      <c r="AB18" s="3">
        <v>0.84274962368289008</v>
      </c>
      <c r="AC18" s="3">
        <v>8829</v>
      </c>
      <c r="AD18" s="3"/>
      <c r="AE18" s="3"/>
      <c r="AF18" s="3">
        <v>1.3020957370802573</v>
      </c>
      <c r="AG18" s="3">
        <v>10730</v>
      </c>
      <c r="AH18" s="3"/>
      <c r="AI18" s="3"/>
      <c r="AJ18" s="3">
        <v>0.84773662551440332</v>
      </c>
      <c r="AK18" s="3">
        <v>8509</v>
      </c>
      <c r="AL18" s="3"/>
      <c r="AM18" s="3"/>
      <c r="AN18" s="3">
        <v>1.2781014023732471</v>
      </c>
      <c r="AO18" s="3">
        <v>10041</v>
      </c>
      <c r="AP18" s="3"/>
      <c r="AQ18" s="3"/>
      <c r="AR18" s="3">
        <v>0.95999324780553685</v>
      </c>
      <c r="AS18" s="3">
        <v>10879</v>
      </c>
    </row>
    <row r="19" spans="1:45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3"/>
    </row>
    <row r="20" spans="1:45" ht="22.5" customHeight="1" x14ac:dyDescent="0.25">
      <c r="A20" s="20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22.5" customHeight="1" x14ac:dyDescent="0.25">
      <c r="A21" s="16" t="s">
        <v>18</v>
      </c>
      <c r="B21" s="17"/>
      <c r="C21" s="15"/>
      <c r="D21" s="9">
        <f>SUM(D2,D14:D18,D20)</f>
        <v>491829</v>
      </c>
      <c r="E21" s="9"/>
      <c r="F21" s="9"/>
      <c r="G21" s="9">
        <f t="shared" ref="G21:AS21" si="1">SUM(G2,G14:G18,G20)</f>
        <v>380675</v>
      </c>
      <c r="H21" s="9"/>
      <c r="I21" s="9"/>
      <c r="J21" s="9">
        <f t="shared" si="1"/>
        <v>386076</v>
      </c>
      <c r="K21" s="9"/>
      <c r="L21" s="9"/>
      <c r="M21" s="9">
        <f t="shared" si="1"/>
        <v>311463</v>
      </c>
      <c r="N21" s="9"/>
      <c r="O21" s="9"/>
      <c r="P21" s="9"/>
      <c r="Q21" s="9">
        <f t="shared" si="1"/>
        <v>206793</v>
      </c>
      <c r="R21" s="9"/>
      <c r="S21" s="9"/>
      <c r="T21" s="9"/>
      <c r="U21" s="9">
        <f t="shared" si="1"/>
        <v>125166</v>
      </c>
      <c r="V21" s="9"/>
      <c r="W21" s="9"/>
      <c r="X21" s="9"/>
      <c r="Y21" s="9">
        <f t="shared" si="1"/>
        <v>124697</v>
      </c>
      <c r="Z21" s="9"/>
      <c r="AA21" s="9"/>
      <c r="AB21" s="9"/>
      <c r="AC21" s="9">
        <f t="shared" si="1"/>
        <v>148093</v>
      </c>
      <c r="AD21" s="9"/>
      <c r="AE21" s="9"/>
      <c r="AF21" s="9"/>
      <c r="AG21" s="9">
        <f t="shared" si="1"/>
        <v>249337</v>
      </c>
      <c r="AH21" s="9"/>
      <c r="AI21" s="9"/>
      <c r="AJ21" s="9"/>
      <c r="AK21" s="9">
        <f t="shared" si="1"/>
        <v>254180</v>
      </c>
      <c r="AL21" s="9"/>
      <c r="AM21" s="9"/>
      <c r="AN21" s="9"/>
      <c r="AO21" s="9">
        <f t="shared" si="1"/>
        <v>384775</v>
      </c>
      <c r="AP21" s="9"/>
      <c r="AQ21" s="9"/>
      <c r="AR21" s="9"/>
      <c r="AS21" s="9">
        <f t="shared" si="1"/>
        <v>492025</v>
      </c>
    </row>
    <row r="22" spans="1:45" ht="22.5" hidden="1" customHeight="1" x14ac:dyDescent="0.25">
      <c r="A22" s="19" t="s">
        <v>34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3"/>
    </row>
    <row r="23" spans="1:45" ht="22.5" hidden="1" customHeight="1" x14ac:dyDescent="0.25">
      <c r="A23" s="20"/>
      <c r="B23" s="5" t="s">
        <v>19</v>
      </c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22.5" hidden="1" customHeight="1" x14ac:dyDescent="0.25">
      <c r="A24" s="20"/>
      <c r="B24" s="5" t="s">
        <v>14</v>
      </c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22.5" hidden="1" customHeight="1" x14ac:dyDescent="0.25">
      <c r="A25" s="20"/>
      <c r="B25" s="5" t="s">
        <v>15</v>
      </c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22.5" hidden="1" customHeight="1" x14ac:dyDescent="0.25">
      <c r="A26" s="20"/>
      <c r="B26" s="5" t="s">
        <v>16</v>
      </c>
      <c r="C26" s="5">
        <v>0.87470647433747062</v>
      </c>
      <c r="D26" s="3">
        <f>C26*'2021'!AG26</f>
        <v>0</v>
      </c>
      <c r="E26" s="3"/>
      <c r="F26" s="3">
        <v>0.92698412698412702</v>
      </c>
      <c r="G26" s="3">
        <f>F26*D26</f>
        <v>0</v>
      </c>
      <c r="H26" s="3"/>
      <c r="I26" s="3">
        <v>0.92867978302840859</v>
      </c>
      <c r="J26" s="3">
        <f>I26*G26</f>
        <v>0</v>
      </c>
      <c r="K26" s="3"/>
      <c r="L26" s="3"/>
      <c r="M26" s="3">
        <v>0</v>
      </c>
      <c r="N26" s="3"/>
      <c r="O26" s="3"/>
      <c r="P26" s="3">
        <v>0.72708691910499135</v>
      </c>
      <c r="Q26" s="3">
        <f>M26*P26</f>
        <v>0</v>
      </c>
      <c r="R26" s="3"/>
      <c r="S26" s="3"/>
      <c r="T26" s="3">
        <v>0</v>
      </c>
      <c r="U26" s="3">
        <v>0</v>
      </c>
      <c r="V26" s="3"/>
      <c r="W26" s="3"/>
      <c r="X26" s="3"/>
      <c r="Y26" s="3">
        <v>0</v>
      </c>
      <c r="Z26" s="3"/>
      <c r="AA26" s="3"/>
      <c r="AB26" s="3"/>
      <c r="AC26" s="3">
        <v>0</v>
      </c>
      <c r="AD26" s="3"/>
      <c r="AE26" s="3"/>
      <c r="AF26" s="3"/>
      <c r="AG26" s="3">
        <v>0</v>
      </c>
      <c r="AH26" s="3"/>
      <c r="AI26" s="3"/>
      <c r="AJ26" s="3"/>
      <c r="AK26" s="3">
        <v>0</v>
      </c>
      <c r="AL26" s="3"/>
      <c r="AM26" s="3"/>
      <c r="AN26" s="3"/>
      <c r="AO26" s="3"/>
      <c r="AP26" s="3"/>
      <c r="AQ26" s="3"/>
      <c r="AR26" s="3"/>
      <c r="AS26" s="3"/>
    </row>
    <row r="27" spans="1:45" ht="22.5" hidden="1" customHeight="1" x14ac:dyDescent="0.25">
      <c r="A27" s="20"/>
      <c r="B27" s="5" t="s">
        <v>17</v>
      </c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22.5" hidden="1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3"/>
    </row>
    <row r="29" spans="1:45" ht="22.5" hidden="1" customHeight="1" x14ac:dyDescent="0.25">
      <c r="A29" s="20"/>
      <c r="B29" s="4"/>
      <c r="C29" s="4">
        <v>1.0769230769230769</v>
      </c>
      <c r="D29" s="3">
        <f>C29*'2021'!AG29</f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22.5" hidden="1" customHeight="1" x14ac:dyDescent="0.25">
      <c r="A30" s="16" t="s">
        <v>18</v>
      </c>
      <c r="B30" s="17"/>
      <c r="C30" s="15"/>
      <c r="D30" s="9">
        <f>SUM(D11,D23:D27,D29)</f>
        <v>0</v>
      </c>
      <c r="E30" s="9"/>
      <c r="F30" s="9"/>
      <c r="G30" s="9">
        <f>SUM(G11,G23:G27,G29)</f>
        <v>0</v>
      </c>
      <c r="H30" s="9"/>
      <c r="I30" s="9"/>
      <c r="J30" s="9">
        <f t="shared" ref="J30:AS30" si="2">SUM(J11,J23:J27,J29)</f>
        <v>0</v>
      </c>
      <c r="K30" s="9"/>
      <c r="L30" s="9"/>
      <c r="M30" s="9">
        <f t="shared" si="2"/>
        <v>0</v>
      </c>
      <c r="N30" s="9"/>
      <c r="O30" s="9"/>
      <c r="P30" s="9"/>
      <c r="Q30" s="9">
        <f t="shared" si="2"/>
        <v>0</v>
      </c>
      <c r="R30" s="9"/>
      <c r="S30" s="9"/>
      <c r="T30" s="9"/>
      <c r="U30" s="9">
        <f t="shared" si="2"/>
        <v>0</v>
      </c>
      <c r="V30" s="9"/>
      <c r="W30" s="9"/>
      <c r="X30" s="9"/>
      <c r="Y30" s="9">
        <f t="shared" si="2"/>
        <v>0</v>
      </c>
      <c r="Z30" s="9"/>
      <c r="AA30" s="9"/>
      <c r="AB30" s="9"/>
      <c r="AC30" s="9">
        <f t="shared" si="2"/>
        <v>0</v>
      </c>
      <c r="AD30" s="9"/>
      <c r="AE30" s="9"/>
      <c r="AF30" s="9"/>
      <c r="AG30" s="9">
        <f t="shared" si="2"/>
        <v>0</v>
      </c>
      <c r="AH30" s="9"/>
      <c r="AI30" s="9"/>
      <c r="AJ30" s="9"/>
      <c r="AK30" s="9">
        <f t="shared" si="2"/>
        <v>0</v>
      </c>
      <c r="AL30" s="9"/>
      <c r="AM30" s="9"/>
      <c r="AN30" s="9"/>
      <c r="AO30" s="9">
        <f t="shared" si="2"/>
        <v>0</v>
      </c>
      <c r="AP30" s="9"/>
      <c r="AQ30" s="9"/>
      <c r="AR30" s="9"/>
      <c r="AS30" s="9">
        <f t="shared" si="2"/>
        <v>0</v>
      </c>
    </row>
    <row r="31" spans="1:45" ht="22.5" customHeight="1" x14ac:dyDescent="0.25">
      <c r="A31" s="16" t="s">
        <v>18</v>
      </c>
      <c r="B31" s="17"/>
      <c r="C31" s="15"/>
      <c r="D31" s="9">
        <f>D12+D21+D30</f>
        <v>17621284</v>
      </c>
      <c r="E31" s="9"/>
      <c r="F31" s="9"/>
      <c r="G31" s="9">
        <f t="shared" ref="G31:AS31" si="3">G12+G21+G30</f>
        <v>14497420</v>
      </c>
      <c r="H31" s="9"/>
      <c r="I31" s="9"/>
      <c r="J31" s="9">
        <f t="shared" si="3"/>
        <v>9939996</v>
      </c>
      <c r="K31" s="9"/>
      <c r="L31" s="9"/>
      <c r="M31" s="9">
        <f t="shared" si="3"/>
        <v>8097494</v>
      </c>
      <c r="N31" s="9"/>
      <c r="O31" s="9"/>
      <c r="P31" s="9"/>
      <c r="Q31" s="9">
        <f t="shared" si="3"/>
        <v>8319035</v>
      </c>
      <c r="R31" s="9"/>
      <c r="S31" s="9"/>
      <c r="T31" s="9"/>
      <c r="U31" s="9">
        <f t="shared" si="3"/>
        <v>7756736</v>
      </c>
      <c r="V31" s="9"/>
      <c r="W31" s="9"/>
      <c r="X31" s="9"/>
      <c r="Y31" s="9">
        <f t="shared" si="3"/>
        <v>7820830</v>
      </c>
      <c r="Z31" s="9"/>
      <c r="AA31" s="9"/>
      <c r="AB31" s="9"/>
      <c r="AC31" s="9">
        <f t="shared" si="3"/>
        <v>7932968</v>
      </c>
      <c r="AD31" s="9"/>
      <c r="AE31" s="9"/>
      <c r="AF31" s="9"/>
      <c r="AG31" s="9">
        <f t="shared" si="3"/>
        <v>7982814</v>
      </c>
      <c r="AH31" s="9"/>
      <c r="AI31" s="9"/>
      <c r="AJ31" s="9"/>
      <c r="AK31" s="9">
        <f t="shared" si="3"/>
        <v>9926940</v>
      </c>
      <c r="AL31" s="9"/>
      <c r="AM31" s="9"/>
      <c r="AN31" s="9"/>
      <c r="AO31" s="9">
        <f t="shared" si="3"/>
        <v>9940821</v>
      </c>
      <c r="AP31" s="9"/>
      <c r="AQ31" s="9"/>
      <c r="AR31" s="9"/>
      <c r="AS31" s="9">
        <f t="shared" si="3"/>
        <v>12106961</v>
      </c>
    </row>
  </sheetData>
  <mergeCells count="14">
    <mergeCell ref="A31:B31"/>
    <mergeCell ref="A2:AS2"/>
    <mergeCell ref="A4:A11"/>
    <mergeCell ref="B4:AS4"/>
    <mergeCell ref="B10:AS10"/>
    <mergeCell ref="A12:B12"/>
    <mergeCell ref="A13:A20"/>
    <mergeCell ref="B13:AS13"/>
    <mergeCell ref="B19:AS19"/>
    <mergeCell ref="A21:B21"/>
    <mergeCell ref="A22:A29"/>
    <mergeCell ref="B22:AS22"/>
    <mergeCell ref="B28:AS28"/>
    <mergeCell ref="A30:B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5" zoomScaleNormal="85" workbookViewId="0">
      <selection activeCell="N31" sqref="N31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37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10982516</v>
      </c>
      <c r="D6" s="3">
        <v>9579613</v>
      </c>
      <c r="E6" s="3">
        <v>9117137</v>
      </c>
      <c r="F6" s="3">
        <v>7800674</v>
      </c>
      <c r="G6" s="3">
        <v>9939635</v>
      </c>
      <c r="H6" s="3">
        <v>11029027</v>
      </c>
      <c r="I6" s="3">
        <v>11659914</v>
      </c>
      <c r="J6" s="3">
        <v>12776878</v>
      </c>
      <c r="K6" s="3">
        <v>11747873</v>
      </c>
      <c r="L6" s="3">
        <v>12873250</v>
      </c>
      <c r="M6" s="3">
        <v>14260887</v>
      </c>
      <c r="N6" s="3">
        <v>17108943</v>
      </c>
    </row>
    <row r="7" spans="1:14" ht="22.5" customHeight="1" x14ac:dyDescent="0.25">
      <c r="A7" s="20"/>
      <c r="B7" s="5" t="s">
        <v>15</v>
      </c>
      <c r="C7" s="3">
        <v>82521</v>
      </c>
      <c r="D7" s="3">
        <v>95188</v>
      </c>
      <c r="E7" s="3">
        <v>99227</v>
      </c>
      <c r="F7" s="3">
        <v>54524</v>
      </c>
      <c r="G7" s="3">
        <v>34495</v>
      </c>
      <c r="H7" s="3">
        <v>27343</v>
      </c>
      <c r="I7" s="3">
        <v>27561</v>
      </c>
      <c r="J7" s="3">
        <v>22755</v>
      </c>
      <c r="K7" s="3">
        <v>22659</v>
      </c>
      <c r="L7" s="3">
        <v>39179</v>
      </c>
      <c r="M7" s="3">
        <v>72360</v>
      </c>
      <c r="N7" s="3">
        <v>96273</v>
      </c>
    </row>
    <row r="8" spans="1:14" ht="22.5" customHeight="1" x14ac:dyDescent="0.25">
      <c r="A8" s="20"/>
      <c r="B8" s="5" t="s">
        <v>16</v>
      </c>
      <c r="C8" s="3">
        <v>136667</v>
      </c>
      <c r="D8" s="3">
        <v>120266</v>
      </c>
      <c r="E8" s="3">
        <v>128459</v>
      </c>
      <c r="F8" s="3">
        <v>92356</v>
      </c>
      <c r="G8" s="3">
        <v>66146</v>
      </c>
      <c r="H8" s="3">
        <v>48423</v>
      </c>
      <c r="I8" s="3">
        <v>33812</v>
      </c>
      <c r="J8" s="3">
        <v>38451</v>
      </c>
      <c r="K8" s="3">
        <v>48097</v>
      </c>
      <c r="L8" s="3">
        <v>81288</v>
      </c>
      <c r="M8" s="3">
        <v>98640</v>
      </c>
      <c r="N8" s="3">
        <v>141374</v>
      </c>
    </row>
    <row r="9" spans="1:14" ht="22.5" customHeight="1" x14ac:dyDescent="0.25">
      <c r="A9" s="20"/>
      <c r="B9" s="5" t="s">
        <v>17</v>
      </c>
      <c r="C9" s="3">
        <v>6848</v>
      </c>
      <c r="D9" s="3">
        <v>6711</v>
      </c>
      <c r="E9" s="3">
        <v>5470</v>
      </c>
      <c r="F9" s="3">
        <v>3458</v>
      </c>
      <c r="G9" s="3">
        <v>2536</v>
      </c>
      <c r="H9" s="3">
        <v>-1448</v>
      </c>
      <c r="I9" s="3">
        <v>1063</v>
      </c>
      <c r="J9" s="3">
        <v>1232</v>
      </c>
      <c r="K9" s="3">
        <v>1964</v>
      </c>
      <c r="L9" s="3">
        <v>4152</v>
      </c>
      <c r="M9" s="3">
        <v>4776</v>
      </c>
      <c r="N9" s="3">
        <v>5639</v>
      </c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6" t="s">
        <v>18</v>
      </c>
      <c r="B12" s="17"/>
      <c r="C12" s="9">
        <f>SUM(C2,C5:C9,C11)</f>
        <v>11208552</v>
      </c>
      <c r="D12" s="9">
        <f t="shared" ref="D12:N12" si="0">SUM(D2,D5:D9,D11)</f>
        <v>9801778</v>
      </c>
      <c r="E12" s="9">
        <f t="shared" si="0"/>
        <v>9350293</v>
      </c>
      <c r="F12" s="9">
        <f t="shared" si="0"/>
        <v>7951012</v>
      </c>
      <c r="G12" s="9">
        <f t="shared" si="0"/>
        <v>10042812</v>
      </c>
      <c r="H12" s="9">
        <f t="shared" si="0"/>
        <v>11103345</v>
      </c>
      <c r="I12" s="9">
        <f t="shared" si="0"/>
        <v>11722350</v>
      </c>
      <c r="J12" s="9">
        <f t="shared" si="0"/>
        <v>12839316</v>
      </c>
      <c r="K12" s="9">
        <f t="shared" si="0"/>
        <v>11820593</v>
      </c>
      <c r="L12" s="9">
        <f t="shared" si="0"/>
        <v>12997869</v>
      </c>
      <c r="M12" s="9">
        <f t="shared" si="0"/>
        <v>14436663</v>
      </c>
      <c r="N12" s="9">
        <f t="shared" si="0"/>
        <v>17352229</v>
      </c>
    </row>
    <row r="13" spans="1:14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0"/>
      <c r="B17" s="5" t="s">
        <v>16</v>
      </c>
      <c r="C17" s="3">
        <v>455566</v>
      </c>
      <c r="D17" s="3">
        <v>403038</v>
      </c>
      <c r="E17" s="3">
        <v>391266</v>
      </c>
      <c r="F17" s="3">
        <v>256869</v>
      </c>
      <c r="G17" s="3">
        <v>171434</v>
      </c>
      <c r="H17" s="3">
        <v>132681</v>
      </c>
      <c r="I17" s="3">
        <v>154495</v>
      </c>
      <c r="J17" s="3">
        <v>176499</v>
      </c>
      <c r="K17" s="3">
        <v>197931</v>
      </c>
      <c r="L17" s="3">
        <v>317608</v>
      </c>
      <c r="M17" s="3">
        <v>366581</v>
      </c>
      <c r="N17" s="3">
        <v>457935</v>
      </c>
    </row>
    <row r="18" spans="1:14" ht="22.5" customHeight="1" x14ac:dyDescent="0.25">
      <c r="A18" s="20"/>
      <c r="B18" s="5" t="s">
        <v>17</v>
      </c>
      <c r="C18" s="3">
        <v>11315</v>
      </c>
      <c r="D18" s="3">
        <v>11357</v>
      </c>
      <c r="E18" s="3">
        <v>10107</v>
      </c>
      <c r="F18" s="3">
        <v>8470</v>
      </c>
      <c r="G18" s="3">
        <v>6472</v>
      </c>
      <c r="H18" s="3">
        <v>7133</v>
      </c>
      <c r="I18" s="3">
        <v>8615</v>
      </c>
      <c r="J18" s="3">
        <v>8964</v>
      </c>
      <c r="K18" s="3">
        <v>9555</v>
      </c>
      <c r="L18" s="3">
        <v>10638</v>
      </c>
      <c r="M18" s="3">
        <v>9774</v>
      </c>
      <c r="N18" s="3">
        <v>10645</v>
      </c>
    </row>
    <row r="19" spans="1:14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16" t="s">
        <v>18</v>
      </c>
      <c r="B21" s="17"/>
      <c r="C21" s="9">
        <f>SUM(C2,C14:C18,C20)</f>
        <v>466881</v>
      </c>
      <c r="D21" s="9">
        <f t="shared" ref="D21:N21" si="1">SUM(D2,D14:D18,D20)</f>
        <v>414395</v>
      </c>
      <c r="E21" s="9">
        <f t="shared" si="1"/>
        <v>401373</v>
      </c>
      <c r="F21" s="9">
        <f t="shared" si="1"/>
        <v>265339</v>
      </c>
      <c r="G21" s="9">
        <f t="shared" si="1"/>
        <v>177906</v>
      </c>
      <c r="H21" s="9">
        <f t="shared" si="1"/>
        <v>139814</v>
      </c>
      <c r="I21" s="9">
        <f t="shared" si="1"/>
        <v>163110</v>
      </c>
      <c r="J21" s="9">
        <f t="shared" si="1"/>
        <v>185463</v>
      </c>
      <c r="K21" s="9">
        <f t="shared" si="1"/>
        <v>207486</v>
      </c>
      <c r="L21" s="9">
        <f t="shared" si="1"/>
        <v>328246</v>
      </c>
      <c r="M21" s="9">
        <f t="shared" si="1"/>
        <v>376355</v>
      </c>
      <c r="N21" s="9">
        <f t="shared" si="1"/>
        <v>468580</v>
      </c>
    </row>
    <row r="22" spans="1:14" ht="22.5" customHeight="1" x14ac:dyDescent="0.25">
      <c r="A22" s="19" t="s">
        <v>34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20"/>
      <c r="B26" s="5" t="s">
        <v>16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1:14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ht="22.5" customHeight="1" x14ac:dyDescent="0.25">
      <c r="A29" s="20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22.5" customHeight="1" x14ac:dyDescent="0.25">
      <c r="A30" s="16" t="s">
        <v>18</v>
      </c>
      <c r="B30" s="17"/>
      <c r="C30" s="9">
        <f>SUM(C11,C23:C27,C29)</f>
        <v>0</v>
      </c>
      <c r="D30" s="9">
        <f>SUM(D11,D23:D27,D29)</f>
        <v>0</v>
      </c>
      <c r="E30" s="9">
        <f t="shared" ref="E30:N30" si="2">SUM(E11,E23:E27,E29)</f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</row>
    <row r="31" spans="1:14" ht="22.5" customHeight="1" x14ac:dyDescent="0.25">
      <c r="A31" s="16" t="s">
        <v>18</v>
      </c>
      <c r="B31" s="17"/>
      <c r="C31" s="9">
        <f>C12+C21+C30</f>
        <v>11675433</v>
      </c>
      <c r="D31" s="9">
        <f t="shared" ref="D31:N31" si="3">D12+D21+D30</f>
        <v>10216173</v>
      </c>
      <c r="E31" s="9">
        <f t="shared" si="3"/>
        <v>9751666</v>
      </c>
      <c r="F31" s="9">
        <f t="shared" si="3"/>
        <v>8216351</v>
      </c>
      <c r="G31" s="9">
        <f t="shared" si="3"/>
        <v>10220718</v>
      </c>
      <c r="H31" s="9">
        <f t="shared" si="3"/>
        <v>11243159</v>
      </c>
      <c r="I31" s="9">
        <f t="shared" si="3"/>
        <v>11885460</v>
      </c>
      <c r="J31" s="9">
        <f t="shared" si="3"/>
        <v>13024779</v>
      </c>
      <c r="K31" s="9">
        <f t="shared" si="3"/>
        <v>12028079</v>
      </c>
      <c r="L31" s="9">
        <f t="shared" si="3"/>
        <v>13326115</v>
      </c>
      <c r="M31" s="9">
        <f t="shared" si="3"/>
        <v>14813018</v>
      </c>
      <c r="N31" s="9">
        <f t="shared" si="3"/>
        <v>17820809</v>
      </c>
    </row>
  </sheetData>
  <mergeCells count="14">
    <mergeCell ref="A31:B31"/>
    <mergeCell ref="A2:N2"/>
    <mergeCell ref="A4:A11"/>
    <mergeCell ref="B4:N4"/>
    <mergeCell ref="B10:N10"/>
    <mergeCell ref="A12:B12"/>
    <mergeCell ref="A13:A20"/>
    <mergeCell ref="B13:N13"/>
    <mergeCell ref="B19:N19"/>
    <mergeCell ref="A21:B21"/>
    <mergeCell ref="A22:A29"/>
    <mergeCell ref="B22:N22"/>
    <mergeCell ref="B28:N28"/>
    <mergeCell ref="A30:B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zoomScale="80" zoomScaleNormal="80" workbookViewId="0">
      <selection activeCell="A2" sqref="A2:N2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17393872</v>
      </c>
      <c r="D6" s="3">
        <v>15042856</v>
      </c>
      <c r="E6" s="3">
        <v>13865062</v>
      </c>
      <c r="F6" s="3">
        <v>12483729</v>
      </c>
      <c r="G6" s="3">
        <v>13351074</v>
      </c>
      <c r="H6" s="3">
        <v>13504994</v>
      </c>
      <c r="I6" s="3">
        <v>14029089</v>
      </c>
      <c r="J6" s="3">
        <v>12655378</v>
      </c>
      <c r="K6" s="3">
        <v>13012162</v>
      </c>
      <c r="L6" s="3">
        <v>13408595</v>
      </c>
      <c r="M6" s="3">
        <v>15001076</v>
      </c>
      <c r="N6" s="3">
        <v>17091860</v>
      </c>
    </row>
    <row r="7" spans="1:14" ht="22.5" customHeight="1" x14ac:dyDescent="0.25">
      <c r="A7" s="20"/>
      <c r="B7" s="5" t="s">
        <v>15</v>
      </c>
      <c r="C7" s="3">
        <v>57489</v>
      </c>
      <c r="D7" s="3">
        <v>94998</v>
      </c>
      <c r="E7" s="3">
        <v>111344</v>
      </c>
      <c r="F7" s="3">
        <v>81285</v>
      </c>
      <c r="G7" s="3">
        <v>52040</v>
      </c>
      <c r="H7" s="3">
        <v>54014</v>
      </c>
      <c r="I7" s="3">
        <v>37747</v>
      </c>
      <c r="J7" s="3">
        <v>42281</v>
      </c>
      <c r="K7" s="3">
        <v>30906</v>
      </c>
      <c r="L7" s="3">
        <v>50728</v>
      </c>
      <c r="M7" s="3">
        <v>147614</v>
      </c>
      <c r="N7" s="3">
        <v>124612</v>
      </c>
    </row>
    <row r="8" spans="1:14" ht="22.5" customHeight="1" x14ac:dyDescent="0.25">
      <c r="A8" s="20"/>
      <c r="B8" s="5" t="s">
        <v>16</v>
      </c>
      <c r="C8" s="3">
        <v>108361</v>
      </c>
      <c r="D8" s="3">
        <v>106601</v>
      </c>
      <c r="E8" s="3">
        <v>95682</v>
      </c>
      <c r="F8" s="3">
        <v>348997</v>
      </c>
      <c r="G8" s="3">
        <v>230146</v>
      </c>
      <c r="H8" s="3">
        <v>139881</v>
      </c>
      <c r="I8" s="3">
        <v>144729</v>
      </c>
      <c r="J8" s="3">
        <v>149650</v>
      </c>
      <c r="K8" s="3">
        <v>166507</v>
      </c>
      <c r="L8" s="3">
        <v>292584</v>
      </c>
      <c r="M8" s="3">
        <v>393881</v>
      </c>
      <c r="N8" s="3">
        <v>470254</v>
      </c>
    </row>
    <row r="9" spans="1:14" ht="22.5" customHeight="1" x14ac:dyDescent="0.25">
      <c r="A9" s="20"/>
      <c r="B9" s="5" t="s">
        <v>17</v>
      </c>
      <c r="C9" s="3">
        <v>6670</v>
      </c>
      <c r="D9" s="3">
        <v>7666</v>
      </c>
      <c r="E9" s="3">
        <v>4536</v>
      </c>
      <c r="F9" s="3">
        <v>4938</v>
      </c>
      <c r="G9" s="3">
        <v>3941</v>
      </c>
      <c r="H9" s="3">
        <v>1714</v>
      </c>
      <c r="I9" s="3">
        <v>1521</v>
      </c>
      <c r="J9" s="3">
        <v>1680</v>
      </c>
      <c r="K9" s="3">
        <v>1551</v>
      </c>
      <c r="L9" s="3">
        <v>4294</v>
      </c>
      <c r="M9" s="3">
        <v>5122</v>
      </c>
      <c r="N9" s="3">
        <v>6967</v>
      </c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6" t="s">
        <v>18</v>
      </c>
      <c r="B12" s="17"/>
      <c r="C12" s="9">
        <f>SUM(C2,C5:C9,C11)</f>
        <v>17566392</v>
      </c>
      <c r="D12" s="9">
        <f t="shared" ref="D12:N12" si="0">SUM(D2,D5:D9,D11)</f>
        <v>15252121</v>
      </c>
      <c r="E12" s="9">
        <f t="shared" si="0"/>
        <v>14076624</v>
      </c>
      <c r="F12" s="9">
        <f t="shared" si="0"/>
        <v>12918949</v>
      </c>
      <c r="G12" s="9">
        <f t="shared" si="0"/>
        <v>13637201</v>
      </c>
      <c r="H12" s="9">
        <f t="shared" si="0"/>
        <v>13700603</v>
      </c>
      <c r="I12" s="9">
        <f t="shared" si="0"/>
        <v>14213086</v>
      </c>
      <c r="J12" s="9">
        <f t="shared" si="0"/>
        <v>12848989</v>
      </c>
      <c r="K12" s="9">
        <f t="shared" si="0"/>
        <v>13211126</v>
      </c>
      <c r="L12" s="9">
        <f t="shared" si="0"/>
        <v>13756201</v>
      </c>
      <c r="M12" s="9">
        <f t="shared" si="0"/>
        <v>15547693</v>
      </c>
      <c r="N12" s="9">
        <f t="shared" si="0"/>
        <v>17693693</v>
      </c>
    </row>
    <row r="13" spans="1:14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0"/>
      <c r="B17" s="5" t="s">
        <v>16</v>
      </c>
      <c r="C17" s="3">
        <v>531379</v>
      </c>
      <c r="D17" s="3">
        <v>426019</v>
      </c>
      <c r="E17" s="3">
        <v>354725</v>
      </c>
      <c r="F17" s="3">
        <v>283356</v>
      </c>
      <c r="G17" s="3">
        <v>194909</v>
      </c>
      <c r="H17" s="3">
        <v>128876</v>
      </c>
      <c r="I17" s="3">
        <v>121629</v>
      </c>
      <c r="J17" s="3">
        <v>144975</v>
      </c>
      <c r="K17" s="3">
        <v>189990</v>
      </c>
      <c r="L17" s="3">
        <v>270926</v>
      </c>
      <c r="M17" s="3">
        <v>370997</v>
      </c>
      <c r="N17" s="3">
        <v>423772</v>
      </c>
    </row>
    <row r="18" spans="1:14" ht="22.5" customHeight="1" x14ac:dyDescent="0.25">
      <c r="A18" s="20"/>
      <c r="B18" s="5" t="s">
        <v>17</v>
      </c>
      <c r="C18" s="3">
        <v>11488</v>
      </c>
      <c r="D18" s="3">
        <v>9870</v>
      </c>
      <c r="E18" s="3">
        <v>12788</v>
      </c>
      <c r="F18" s="3">
        <v>11577</v>
      </c>
      <c r="G18" s="3">
        <v>9713</v>
      </c>
      <c r="H18" s="3">
        <v>10045</v>
      </c>
      <c r="I18" s="3">
        <v>9846</v>
      </c>
      <c r="J18" s="3">
        <v>10798</v>
      </c>
      <c r="K18" s="3">
        <v>11522</v>
      </c>
      <c r="L18" s="3">
        <v>12246</v>
      </c>
      <c r="M18" s="3">
        <v>12003</v>
      </c>
      <c r="N18" s="3">
        <v>12795</v>
      </c>
    </row>
    <row r="19" spans="1:14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16" t="s">
        <v>18</v>
      </c>
      <c r="B21" s="17"/>
      <c r="C21" s="9">
        <f>SUM(C2,C14:C18,C20)</f>
        <v>542867</v>
      </c>
      <c r="D21" s="9">
        <f t="shared" ref="D21:N21" si="1">SUM(D2,D14:D18,D20)</f>
        <v>435889</v>
      </c>
      <c r="E21" s="9">
        <f t="shared" si="1"/>
        <v>367513</v>
      </c>
      <c r="F21" s="9">
        <f t="shared" si="1"/>
        <v>294933</v>
      </c>
      <c r="G21" s="9">
        <f t="shared" si="1"/>
        <v>204622</v>
      </c>
      <c r="H21" s="9">
        <f t="shared" si="1"/>
        <v>138921</v>
      </c>
      <c r="I21" s="9">
        <f t="shared" si="1"/>
        <v>131475</v>
      </c>
      <c r="J21" s="9">
        <f t="shared" si="1"/>
        <v>155773</v>
      </c>
      <c r="K21" s="9">
        <f t="shared" si="1"/>
        <v>201512</v>
      </c>
      <c r="L21" s="9">
        <f t="shared" si="1"/>
        <v>283172</v>
      </c>
      <c r="M21" s="9">
        <f t="shared" si="1"/>
        <v>383000</v>
      </c>
      <c r="N21" s="9">
        <f t="shared" si="1"/>
        <v>436567</v>
      </c>
    </row>
    <row r="22" spans="1:14" ht="22.5" customHeight="1" x14ac:dyDescent="0.25">
      <c r="A22" s="19" t="s">
        <v>34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20"/>
      <c r="B26" s="5" t="s">
        <v>16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1:14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ht="22.5" customHeight="1" x14ac:dyDescent="0.25">
      <c r="A29" s="20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22.5" customHeight="1" x14ac:dyDescent="0.25">
      <c r="A30" s="16" t="s">
        <v>18</v>
      </c>
      <c r="B30" s="17"/>
      <c r="C30" s="9">
        <f>SUM(C11,C23:C27,C29)</f>
        <v>0</v>
      </c>
      <c r="D30" s="9">
        <f>SUM(D11,D23:D27,D29)</f>
        <v>0</v>
      </c>
      <c r="E30" s="9">
        <f t="shared" ref="E30:N30" si="2">SUM(E11,E23:E27,E29)</f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</row>
    <row r="31" spans="1:14" ht="22.5" customHeight="1" x14ac:dyDescent="0.25">
      <c r="A31" s="16" t="s">
        <v>18</v>
      </c>
      <c r="B31" s="17"/>
      <c r="C31" s="9">
        <f>C12+C21+C30</f>
        <v>18109259</v>
      </c>
      <c r="D31" s="9">
        <f t="shared" ref="D31:N31" si="3">D12+D21+D30</f>
        <v>15688010</v>
      </c>
      <c r="E31" s="9">
        <f t="shared" si="3"/>
        <v>14444137</v>
      </c>
      <c r="F31" s="9">
        <f t="shared" si="3"/>
        <v>13213882</v>
      </c>
      <c r="G31" s="9">
        <f t="shared" si="3"/>
        <v>13841823</v>
      </c>
      <c r="H31" s="9">
        <f t="shared" si="3"/>
        <v>13839524</v>
      </c>
      <c r="I31" s="9">
        <f t="shared" si="3"/>
        <v>14344561</v>
      </c>
      <c r="J31" s="9">
        <f t="shared" si="3"/>
        <v>13004762</v>
      </c>
      <c r="K31" s="9">
        <f t="shared" si="3"/>
        <v>13412638</v>
      </c>
      <c r="L31" s="9">
        <f t="shared" si="3"/>
        <v>14039373</v>
      </c>
      <c r="M31" s="9">
        <f t="shared" si="3"/>
        <v>15930693</v>
      </c>
      <c r="N31" s="9">
        <f t="shared" si="3"/>
        <v>18130260</v>
      </c>
    </row>
  </sheetData>
  <mergeCells count="14">
    <mergeCell ref="A31:B31"/>
    <mergeCell ref="A2:N2"/>
    <mergeCell ref="A4:A11"/>
    <mergeCell ref="B4:N4"/>
    <mergeCell ref="B10:N10"/>
    <mergeCell ref="A12:B12"/>
    <mergeCell ref="A13:A20"/>
    <mergeCell ref="B13:N13"/>
    <mergeCell ref="B19:N19"/>
    <mergeCell ref="A21:B21"/>
    <mergeCell ref="A22:A29"/>
    <mergeCell ref="B22:N22"/>
    <mergeCell ref="B28:N28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90" zoomScaleNormal="90" workbookViewId="0">
      <selection activeCell="A12" sqref="A12:A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22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9536542</v>
      </c>
      <c r="D6" s="3">
        <v>7286461</v>
      </c>
      <c r="E6" s="3">
        <v>7823080</v>
      </c>
      <c r="F6" s="3">
        <v>7027451</v>
      </c>
      <c r="G6" s="3">
        <v>7155430</v>
      </c>
      <c r="H6" s="3">
        <v>7262688.9999999991</v>
      </c>
      <c r="I6" s="3">
        <v>7054559.9999999991</v>
      </c>
      <c r="J6" s="3">
        <v>7183338.0000000009</v>
      </c>
      <c r="K6" s="3">
        <v>6286849</v>
      </c>
      <c r="L6" s="3">
        <v>6939969</v>
      </c>
      <c r="M6" s="3">
        <v>7128356</v>
      </c>
      <c r="N6" s="3">
        <v>8464993</v>
      </c>
    </row>
    <row r="7" spans="1:14" ht="22.5" customHeight="1" x14ac:dyDescent="0.25">
      <c r="A7" s="20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9" t="s">
        <v>26</v>
      </c>
      <c r="B12" s="21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22.5" customHeight="1" x14ac:dyDescent="0.25">
      <c r="A13" s="20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0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16</v>
      </c>
      <c r="C16" s="3">
        <v>365165</v>
      </c>
      <c r="D16" s="3">
        <v>397532</v>
      </c>
      <c r="E16" s="3">
        <v>373985</v>
      </c>
      <c r="F16" s="3">
        <v>349163</v>
      </c>
      <c r="G16" s="3">
        <v>239415</v>
      </c>
      <c r="H16" s="3">
        <v>230139</v>
      </c>
      <c r="I16" s="3">
        <v>209785</v>
      </c>
      <c r="J16" s="3">
        <v>262641</v>
      </c>
      <c r="K16" s="3">
        <v>193369</v>
      </c>
      <c r="L16" s="3">
        <v>245062</v>
      </c>
      <c r="M16" s="3">
        <v>282690</v>
      </c>
      <c r="N16" s="3">
        <v>315274</v>
      </c>
    </row>
    <row r="17" spans="1:14" ht="22.5" customHeight="1" x14ac:dyDescent="0.25">
      <c r="A17" s="20"/>
      <c r="B17" s="5" t="s">
        <v>17</v>
      </c>
      <c r="C17" s="3">
        <v>10617</v>
      </c>
      <c r="D17" s="3">
        <v>7354</v>
      </c>
      <c r="E17" s="3">
        <v>5391</v>
      </c>
      <c r="F17" s="3">
        <v>4996</v>
      </c>
      <c r="G17" s="3">
        <v>2132</v>
      </c>
      <c r="H17" s="3">
        <v>1088</v>
      </c>
      <c r="I17" s="3">
        <v>610</v>
      </c>
      <c r="J17" s="3">
        <v>254</v>
      </c>
      <c r="K17" s="3">
        <v>242</v>
      </c>
      <c r="L17" s="3">
        <v>0</v>
      </c>
      <c r="M17" s="3">
        <v>0</v>
      </c>
      <c r="N17" s="3">
        <v>0</v>
      </c>
    </row>
    <row r="18" spans="1:14" ht="22.5" customHeight="1" x14ac:dyDescent="0.25">
      <c r="A18" s="20"/>
      <c r="B18" s="21" t="s">
        <v>21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ht="22.5" customHeight="1" x14ac:dyDescent="0.25">
      <c r="A19" s="20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16" t="s">
        <v>18</v>
      </c>
      <c r="B20" s="17"/>
      <c r="C20" s="9">
        <f>SUM(C5:C9,C11,C13:C17,C19)</f>
        <v>9912324</v>
      </c>
      <c r="D20" s="9">
        <f t="shared" ref="D20:N20" si="0">SUM(D5:D9,D11,D13:D17,D19)</f>
        <v>7691347</v>
      </c>
      <c r="E20" s="9">
        <f t="shared" si="0"/>
        <v>8202456</v>
      </c>
      <c r="F20" s="9">
        <f t="shared" si="0"/>
        <v>7381610</v>
      </c>
      <c r="G20" s="9">
        <f t="shared" si="0"/>
        <v>7396977</v>
      </c>
      <c r="H20" s="9">
        <f t="shared" si="0"/>
        <v>7493915.9999999991</v>
      </c>
      <c r="I20" s="9">
        <f t="shared" si="0"/>
        <v>7264954.9999999991</v>
      </c>
      <c r="J20" s="9">
        <f t="shared" si="0"/>
        <v>7446233.0000000009</v>
      </c>
      <c r="K20" s="9">
        <f t="shared" si="0"/>
        <v>6480460</v>
      </c>
      <c r="L20" s="9">
        <f t="shared" si="0"/>
        <v>7185031</v>
      </c>
      <c r="M20" s="9">
        <f t="shared" si="0"/>
        <v>7411046</v>
      </c>
      <c r="N20" s="9">
        <f t="shared" si="0"/>
        <v>8780267</v>
      </c>
    </row>
  </sheetData>
  <mergeCells count="8">
    <mergeCell ref="A20:B20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opLeftCell="B1" zoomScale="90" zoomScaleNormal="90" workbookViewId="0">
      <selection activeCell="B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22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9251244</v>
      </c>
      <c r="D6" s="3">
        <v>7017373</v>
      </c>
      <c r="E6" s="3">
        <v>6775489</v>
      </c>
      <c r="F6" s="3">
        <v>5799541</v>
      </c>
      <c r="G6" s="3">
        <v>5826375</v>
      </c>
      <c r="H6" s="3">
        <v>6281829</v>
      </c>
      <c r="I6" s="3">
        <v>6281829</v>
      </c>
      <c r="J6" s="3">
        <v>6737497</v>
      </c>
      <c r="K6" s="3">
        <v>5862555</v>
      </c>
      <c r="L6" s="3">
        <v>6155088</v>
      </c>
      <c r="M6" s="3">
        <v>6842243</v>
      </c>
      <c r="N6" s="3">
        <v>7728618</v>
      </c>
    </row>
    <row r="7" spans="1:14" ht="22.5" customHeight="1" x14ac:dyDescent="0.25">
      <c r="A7" s="20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9" t="s">
        <v>26</v>
      </c>
      <c r="B12" s="21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22.5" customHeight="1" x14ac:dyDescent="0.25">
      <c r="A13" s="20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0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16</v>
      </c>
      <c r="C16" s="3">
        <v>285276</v>
      </c>
      <c r="D16" s="3">
        <v>281545</v>
      </c>
      <c r="E16" s="3">
        <v>264191</v>
      </c>
      <c r="F16" s="3">
        <v>242181</v>
      </c>
      <c r="G16" s="3">
        <v>169154</v>
      </c>
      <c r="H16" s="3">
        <v>160925</v>
      </c>
      <c r="I16" s="3">
        <v>184243</v>
      </c>
      <c r="J16" s="3">
        <v>169095</v>
      </c>
      <c r="K16" s="3">
        <v>148112</v>
      </c>
      <c r="L16" s="3">
        <v>165084</v>
      </c>
      <c r="M16" s="3">
        <v>74049</v>
      </c>
      <c r="N16" s="3">
        <v>107401</v>
      </c>
    </row>
    <row r="17" spans="1:14" ht="22.5" customHeight="1" x14ac:dyDescent="0.25">
      <c r="A17" s="20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0"/>
      <c r="B18" s="21" t="s">
        <v>21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ht="22.5" customHeight="1" x14ac:dyDescent="0.25">
      <c r="A19" s="20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16" t="s">
        <v>18</v>
      </c>
      <c r="B20" s="17"/>
      <c r="C20" s="9">
        <f>SUM(C5:C9,C11,C13:C17,C19)</f>
        <v>9536520</v>
      </c>
      <c r="D20" s="9">
        <f t="shared" ref="D20:N20" si="0">SUM(D5:D9,D11,D13:D17,D19)</f>
        <v>7298918</v>
      </c>
      <c r="E20" s="9">
        <f t="shared" si="0"/>
        <v>7039680</v>
      </c>
      <c r="F20" s="9">
        <f t="shared" si="0"/>
        <v>6041722</v>
      </c>
      <c r="G20" s="9">
        <f t="shared" si="0"/>
        <v>5995529</v>
      </c>
      <c r="H20" s="9">
        <f t="shared" si="0"/>
        <v>6442754</v>
      </c>
      <c r="I20" s="9">
        <f t="shared" si="0"/>
        <v>6466072</v>
      </c>
      <c r="J20" s="9">
        <f t="shared" si="0"/>
        <v>6906592</v>
      </c>
      <c r="K20" s="9">
        <f t="shared" si="0"/>
        <v>6010667</v>
      </c>
      <c r="L20" s="9">
        <f t="shared" si="0"/>
        <v>6320172</v>
      </c>
      <c r="M20" s="9">
        <f t="shared" si="0"/>
        <v>6916292</v>
      </c>
      <c r="N20" s="9">
        <f t="shared" si="0"/>
        <v>7836019</v>
      </c>
    </row>
  </sheetData>
  <mergeCells count="8">
    <mergeCell ref="A20:B20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70" zoomScaleNormal="7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10227160</v>
      </c>
      <c r="D6" s="3">
        <v>7593257</v>
      </c>
      <c r="E6" s="3">
        <v>7490211</v>
      </c>
      <c r="F6" s="3">
        <v>6640145</v>
      </c>
      <c r="G6" s="3">
        <v>6777473</v>
      </c>
      <c r="H6" s="3">
        <v>6627962</v>
      </c>
      <c r="I6" s="3">
        <v>7103795</v>
      </c>
      <c r="J6" s="3">
        <v>7377875</v>
      </c>
      <c r="K6" s="3">
        <v>6610410</v>
      </c>
      <c r="L6" s="3">
        <v>7075310</v>
      </c>
      <c r="M6" s="3">
        <v>8746838</v>
      </c>
      <c r="N6" s="3">
        <v>9014219</v>
      </c>
    </row>
    <row r="7" spans="1:14" ht="22.5" customHeight="1" x14ac:dyDescent="0.25">
      <c r="A7" s="20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0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0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9" t="s">
        <v>26</v>
      </c>
      <c r="B12" s="21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22.5" customHeight="1" x14ac:dyDescent="0.25">
      <c r="A13" s="20"/>
      <c r="B13" s="5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2.5" customHeight="1" x14ac:dyDescent="0.25">
      <c r="A14" s="20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16</v>
      </c>
      <c r="C16" s="3">
        <v>19652</v>
      </c>
      <c r="D16" s="3">
        <v>188059</v>
      </c>
      <c r="E16" s="3">
        <v>236299</v>
      </c>
      <c r="F16" s="3">
        <v>199840</v>
      </c>
      <c r="G16" s="3">
        <v>153046</v>
      </c>
      <c r="H16" s="3">
        <v>144040</v>
      </c>
      <c r="I16" s="3">
        <v>176839</v>
      </c>
      <c r="J16" s="3">
        <v>119149</v>
      </c>
      <c r="K16" s="3">
        <v>8343</v>
      </c>
      <c r="L16" s="3">
        <v>113057</v>
      </c>
      <c r="M16" s="3">
        <v>174057</v>
      </c>
      <c r="N16" s="3">
        <v>174416</v>
      </c>
    </row>
    <row r="17" spans="1:14" ht="22.5" customHeight="1" x14ac:dyDescent="0.25">
      <c r="A17" s="20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0"/>
      <c r="B18" s="21" t="s">
        <v>21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ht="22.5" customHeight="1" x14ac:dyDescent="0.25">
      <c r="A19" s="20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22.5" customHeight="1" x14ac:dyDescent="0.25">
      <c r="A20" s="16" t="s">
        <v>18</v>
      </c>
      <c r="B20" s="17"/>
      <c r="C20" s="9">
        <f>SUM(C5:C9,C11,C13:C17,C19)</f>
        <v>10246812</v>
      </c>
      <c r="D20" s="9">
        <f t="shared" ref="D20:N20" si="0">SUM(D5:D9,D11,D13:D17,D19)</f>
        <v>7781316</v>
      </c>
      <c r="E20" s="9">
        <f t="shared" si="0"/>
        <v>7726510</v>
      </c>
      <c r="F20" s="9">
        <f t="shared" si="0"/>
        <v>6839985</v>
      </c>
      <c r="G20" s="9">
        <f t="shared" si="0"/>
        <v>6930519</v>
      </c>
      <c r="H20" s="9">
        <f t="shared" si="0"/>
        <v>6772002</v>
      </c>
      <c r="I20" s="9">
        <f t="shared" si="0"/>
        <v>7280634</v>
      </c>
      <c r="J20" s="9">
        <f t="shared" si="0"/>
        <v>7497024</v>
      </c>
      <c r="K20" s="9">
        <f t="shared" si="0"/>
        <v>6618753</v>
      </c>
      <c r="L20" s="9">
        <f t="shared" si="0"/>
        <v>7188367</v>
      </c>
      <c r="M20" s="9">
        <f t="shared" si="0"/>
        <v>8920895</v>
      </c>
      <c r="N20" s="9">
        <f t="shared" si="0"/>
        <v>9188635</v>
      </c>
    </row>
  </sheetData>
  <mergeCells count="8">
    <mergeCell ref="A20:B20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70" zoomScaleNormal="7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9725503</v>
      </c>
      <c r="D6" s="3">
        <v>8523160</v>
      </c>
      <c r="E6" s="3">
        <v>7709936</v>
      </c>
      <c r="F6" s="3">
        <v>7193896</v>
      </c>
      <c r="G6" s="3">
        <v>7021761</v>
      </c>
      <c r="H6" s="3">
        <v>7229852</v>
      </c>
      <c r="I6" s="3">
        <v>8045614</v>
      </c>
      <c r="J6" s="3">
        <v>8183914</v>
      </c>
      <c r="K6" s="3">
        <v>6997378</v>
      </c>
      <c r="L6" s="3">
        <v>7833503</v>
      </c>
      <c r="M6" s="3">
        <v>7711661</v>
      </c>
      <c r="N6" s="3">
        <v>9834194</v>
      </c>
    </row>
    <row r="7" spans="1:14" ht="22.5" customHeight="1" x14ac:dyDescent="0.25">
      <c r="A7" s="20"/>
      <c r="B7" s="5" t="s">
        <v>15</v>
      </c>
      <c r="C7" s="3">
        <v>74781</v>
      </c>
      <c r="D7" s="3">
        <v>72250</v>
      </c>
      <c r="E7" s="3">
        <v>55651</v>
      </c>
      <c r="F7" s="3">
        <v>39335</v>
      </c>
      <c r="G7" s="3">
        <v>31813</v>
      </c>
      <c r="H7" s="3">
        <v>26014</v>
      </c>
      <c r="I7" s="3">
        <v>39321</v>
      </c>
      <c r="J7" s="3">
        <v>30841</v>
      </c>
      <c r="K7" s="3">
        <v>53445</v>
      </c>
      <c r="L7" s="3">
        <v>46307</v>
      </c>
      <c r="M7" s="3">
        <v>52596</v>
      </c>
      <c r="N7" s="3">
        <v>113053</v>
      </c>
    </row>
    <row r="8" spans="1:14" ht="22.5" customHeight="1" x14ac:dyDescent="0.25">
      <c r="A8" s="20"/>
      <c r="B8" s="5" t="s">
        <v>16</v>
      </c>
      <c r="C8" s="3">
        <v>160778</v>
      </c>
      <c r="D8" s="3">
        <v>121282</v>
      </c>
      <c r="E8" s="3">
        <v>147698</v>
      </c>
      <c r="F8" s="3">
        <v>66990</v>
      </c>
      <c r="G8" s="3">
        <v>110331</v>
      </c>
      <c r="H8" s="3">
        <v>48345</v>
      </c>
      <c r="I8" s="3">
        <v>35065</v>
      </c>
      <c r="J8" s="3">
        <v>64582</v>
      </c>
      <c r="K8" s="3">
        <v>63498</v>
      </c>
      <c r="L8" s="3">
        <v>101719</v>
      </c>
      <c r="M8" s="3">
        <v>120503</v>
      </c>
      <c r="N8" s="3">
        <v>129693</v>
      </c>
    </row>
    <row r="9" spans="1:14" ht="22.5" customHeight="1" x14ac:dyDescent="0.25">
      <c r="A9" s="20"/>
      <c r="B9" s="5" t="s">
        <v>17</v>
      </c>
      <c r="C9" s="3">
        <v>4627</v>
      </c>
      <c r="D9" s="3">
        <v>4647</v>
      </c>
      <c r="E9" s="3">
        <v>4524</v>
      </c>
      <c r="F9" s="3">
        <v>3030</v>
      </c>
      <c r="G9" s="3">
        <v>1919</v>
      </c>
      <c r="H9" s="3">
        <v>988</v>
      </c>
      <c r="I9" s="3">
        <v>1423</v>
      </c>
      <c r="J9" s="3">
        <v>1018</v>
      </c>
      <c r="K9" s="3">
        <v>1480</v>
      </c>
      <c r="L9" s="3">
        <v>7571</v>
      </c>
      <c r="M9" s="3">
        <v>6357</v>
      </c>
      <c r="N9" s="3">
        <v>6962</v>
      </c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6" t="s">
        <v>18</v>
      </c>
      <c r="B12" s="17"/>
      <c r="C12" s="9">
        <f>SUM(C2,C5:C9,C11)</f>
        <v>9965689</v>
      </c>
      <c r="D12" s="9">
        <f t="shared" ref="D12:N12" si="0">SUM(D2,D5:D9,D11)</f>
        <v>8721339</v>
      </c>
      <c r="E12" s="9">
        <f t="shared" si="0"/>
        <v>7917809</v>
      </c>
      <c r="F12" s="9">
        <f t="shared" si="0"/>
        <v>7303251</v>
      </c>
      <c r="G12" s="9">
        <f t="shared" ref="G12" si="1">SUM(G2,G5:G9,G11)</f>
        <v>7165824</v>
      </c>
      <c r="H12" s="9">
        <f t="shared" si="0"/>
        <v>7305199</v>
      </c>
      <c r="I12" s="9">
        <f t="shared" ref="I12:J12" si="2">SUM(I2,I5:I9,I11)</f>
        <v>8121423</v>
      </c>
      <c r="J12" s="9">
        <f t="shared" si="2"/>
        <v>8280355</v>
      </c>
      <c r="K12" s="9">
        <f t="shared" si="0"/>
        <v>7115801</v>
      </c>
      <c r="L12" s="9">
        <f t="shared" si="0"/>
        <v>7989100</v>
      </c>
      <c r="M12" s="9">
        <f t="shared" si="0"/>
        <v>7891117</v>
      </c>
      <c r="N12" s="9">
        <f t="shared" si="0"/>
        <v>10083902</v>
      </c>
    </row>
    <row r="13" spans="1:14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0"/>
      <c r="B17" s="5" t="s">
        <v>16</v>
      </c>
      <c r="C17" s="3">
        <v>402369</v>
      </c>
      <c r="D17" s="3">
        <v>319502</v>
      </c>
      <c r="E17" s="3">
        <v>279302</v>
      </c>
      <c r="F17" s="3">
        <v>254017</v>
      </c>
      <c r="G17" s="3">
        <v>144378</v>
      </c>
      <c r="H17" s="3">
        <v>146561</v>
      </c>
      <c r="I17" s="3">
        <v>161077</v>
      </c>
      <c r="J17" s="3">
        <v>165784</v>
      </c>
      <c r="K17" s="3">
        <v>176038</v>
      </c>
      <c r="L17" s="3">
        <v>269906</v>
      </c>
      <c r="M17" s="3">
        <v>315368</v>
      </c>
      <c r="N17" s="3">
        <v>375091</v>
      </c>
    </row>
    <row r="18" spans="1:14" ht="22.5" customHeight="1" x14ac:dyDescent="0.25">
      <c r="A18" s="20"/>
      <c r="B18" s="5" t="s">
        <v>17</v>
      </c>
      <c r="C18" s="3">
        <v>30204</v>
      </c>
      <c r="D18" s="3">
        <v>26367</v>
      </c>
      <c r="E18" s="3">
        <v>26522</v>
      </c>
      <c r="F18" s="3">
        <v>26980</v>
      </c>
      <c r="G18" s="3">
        <v>12723</v>
      </c>
      <c r="H18" s="3">
        <v>10404</v>
      </c>
      <c r="I18" s="3">
        <v>9601</v>
      </c>
      <c r="J18" s="3">
        <v>8910</v>
      </c>
      <c r="K18" s="3">
        <v>12770</v>
      </c>
      <c r="L18" s="3">
        <v>11060</v>
      </c>
      <c r="M18" s="3">
        <v>12001</v>
      </c>
      <c r="N18" s="3">
        <v>12037</v>
      </c>
    </row>
    <row r="19" spans="1:14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16" t="s">
        <v>18</v>
      </c>
      <c r="B21" s="17"/>
      <c r="C21" s="9">
        <f>SUM(C2,C14:C18,C20)</f>
        <v>432573</v>
      </c>
      <c r="D21" s="9">
        <f t="shared" ref="D21" si="3">SUM(D2,D14:D18,D20)</f>
        <v>345869</v>
      </c>
      <c r="E21" s="9">
        <f t="shared" ref="E21" si="4">SUM(E2,E14:E18,E20)</f>
        <v>305824</v>
      </c>
      <c r="F21" s="9">
        <f t="shared" ref="F21:G21" si="5">SUM(F2,F14:F18,F20)</f>
        <v>280997</v>
      </c>
      <c r="G21" s="9">
        <f t="shared" si="5"/>
        <v>157101</v>
      </c>
      <c r="H21" s="9">
        <f t="shared" ref="H21:I21" si="6">SUM(H2,H14:H18,H20)</f>
        <v>156965</v>
      </c>
      <c r="I21" s="9">
        <f t="shared" si="6"/>
        <v>170678</v>
      </c>
      <c r="J21" s="9">
        <f t="shared" ref="J21" si="7">SUM(J2,J14:J18,J20)</f>
        <v>174694</v>
      </c>
      <c r="K21" s="9">
        <f t="shared" ref="K21" si="8">SUM(K2,K14:K18,K20)</f>
        <v>188808</v>
      </c>
      <c r="L21" s="9">
        <f t="shared" ref="L21" si="9">SUM(L2,L14:L18,L20)</f>
        <v>280966</v>
      </c>
      <c r="M21" s="9">
        <f t="shared" ref="M21" si="10">SUM(M2,M14:M18,M20)</f>
        <v>327369</v>
      </c>
      <c r="N21" s="9">
        <f t="shared" ref="N21" si="11">SUM(N2,N14:N18,N20)</f>
        <v>387128</v>
      </c>
    </row>
    <row r="22" spans="1:14" ht="22.5" customHeight="1" x14ac:dyDescent="0.25">
      <c r="A22" s="19" t="s">
        <v>26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20"/>
      <c r="B26" s="5" t="s">
        <v>16</v>
      </c>
      <c r="C26" s="3">
        <v>224914</v>
      </c>
      <c r="D26" s="3">
        <v>219150</v>
      </c>
      <c r="E26" s="3">
        <v>245219</v>
      </c>
      <c r="F26" s="3">
        <v>197844</v>
      </c>
      <c r="G26" s="3">
        <v>170887</v>
      </c>
      <c r="H26" s="3">
        <v>216443</v>
      </c>
      <c r="I26" s="3">
        <v>220175</v>
      </c>
      <c r="J26" s="3">
        <v>169842</v>
      </c>
      <c r="K26" s="3">
        <v>169448</v>
      </c>
      <c r="L26" s="3">
        <v>154631</v>
      </c>
      <c r="M26" s="3">
        <v>186547</v>
      </c>
      <c r="N26" s="3">
        <v>202242</v>
      </c>
    </row>
    <row r="27" spans="1:14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ht="22.5" customHeight="1" x14ac:dyDescent="0.25">
      <c r="A29" s="20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22.5" customHeight="1" x14ac:dyDescent="0.25">
      <c r="A30" s="16" t="s">
        <v>18</v>
      </c>
      <c r="B30" s="17"/>
      <c r="C30" s="9">
        <f>SUM(C11,C23:C27,C29)</f>
        <v>224914</v>
      </c>
      <c r="D30" s="9">
        <f t="shared" ref="D30" si="12">SUM(D11,D23:D27,D29)</f>
        <v>219150</v>
      </c>
      <c r="E30" s="9">
        <f t="shared" ref="E30" si="13">SUM(E11,E23:E27,E29)</f>
        <v>245219</v>
      </c>
      <c r="F30" s="9">
        <f t="shared" ref="F30:G30" si="14">SUM(F11,F23:F27,F29)</f>
        <v>197844</v>
      </c>
      <c r="G30" s="9">
        <f t="shared" si="14"/>
        <v>170887</v>
      </c>
      <c r="H30" s="9">
        <f t="shared" ref="H30:I30" si="15">SUM(H11,H23:H27,H29)</f>
        <v>216443</v>
      </c>
      <c r="I30" s="9">
        <f t="shared" si="15"/>
        <v>220175</v>
      </c>
      <c r="J30" s="9">
        <f t="shared" ref="J30" si="16">SUM(J11,J23:J27,J29)</f>
        <v>169842</v>
      </c>
      <c r="K30" s="9">
        <f t="shared" ref="K30" si="17">SUM(K11,K23:K27,K29)</f>
        <v>169448</v>
      </c>
      <c r="L30" s="9">
        <f t="shared" ref="L30" si="18">SUM(L11,L23:L27,L29)</f>
        <v>154631</v>
      </c>
      <c r="M30" s="9">
        <f t="shared" ref="M30" si="19">SUM(M11,M23:M27,M29)</f>
        <v>186547</v>
      </c>
      <c r="N30" s="9">
        <f t="shared" ref="N30" si="20">SUM(N11,N23:N27,N29)</f>
        <v>202242</v>
      </c>
    </row>
    <row r="31" spans="1:14" ht="22.5" customHeight="1" x14ac:dyDescent="0.25">
      <c r="A31" s="16" t="s">
        <v>18</v>
      </c>
      <c r="B31" s="17"/>
      <c r="C31" s="9">
        <f>C12+C21+C30</f>
        <v>10623176</v>
      </c>
      <c r="D31" s="9">
        <f t="shared" ref="D31:N31" si="21">D12+D21+D30</f>
        <v>9286358</v>
      </c>
      <c r="E31" s="9">
        <f t="shared" si="21"/>
        <v>8468852</v>
      </c>
      <c r="F31" s="9">
        <f t="shared" si="21"/>
        <v>7782092</v>
      </c>
      <c r="G31" s="9">
        <f t="shared" ref="G31" si="22">G12+G21+G30</f>
        <v>7493812</v>
      </c>
      <c r="H31" s="9">
        <f t="shared" si="21"/>
        <v>7678607</v>
      </c>
      <c r="I31" s="9">
        <f t="shared" ref="I31:J31" si="23">I12+I21+I30</f>
        <v>8512276</v>
      </c>
      <c r="J31" s="9">
        <f t="shared" si="23"/>
        <v>8624891</v>
      </c>
      <c r="K31" s="9">
        <f t="shared" si="21"/>
        <v>7474057</v>
      </c>
      <c r="L31" s="9">
        <f t="shared" si="21"/>
        <v>8424697</v>
      </c>
      <c r="M31" s="9">
        <f t="shared" si="21"/>
        <v>8405033</v>
      </c>
      <c r="N31" s="9">
        <f t="shared" si="21"/>
        <v>10673272</v>
      </c>
    </row>
  </sheetData>
  <mergeCells count="14">
    <mergeCell ref="A31:B31"/>
    <mergeCell ref="A30:B30"/>
    <mergeCell ref="A2:N2"/>
    <mergeCell ref="A4:A11"/>
    <mergeCell ref="B4:N4"/>
    <mergeCell ref="B10:N10"/>
    <mergeCell ref="A22:A29"/>
    <mergeCell ref="B22:N22"/>
    <mergeCell ref="B28:N28"/>
    <mergeCell ref="A12:B12"/>
    <mergeCell ref="A13:A20"/>
    <mergeCell ref="B13:N13"/>
    <mergeCell ref="B19:N19"/>
    <mergeCell ref="A21:B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0" zoomScaleNormal="8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0"/>
      <c r="B6" s="5" t="s">
        <v>14</v>
      </c>
      <c r="C6" s="3">
        <v>10460048</v>
      </c>
      <c r="D6" s="3">
        <v>9654267</v>
      </c>
      <c r="E6" s="3">
        <f>9530821+584658</f>
        <v>10115479</v>
      </c>
      <c r="F6" s="3">
        <v>7583335</v>
      </c>
      <c r="G6" s="3">
        <v>7537120</v>
      </c>
      <c r="H6" s="3">
        <v>7905859</v>
      </c>
      <c r="I6" s="3">
        <f>7826966+206765</f>
        <v>8033731</v>
      </c>
      <c r="J6" s="3">
        <v>8075184</v>
      </c>
      <c r="K6" s="3">
        <v>6909879</v>
      </c>
      <c r="L6" s="3">
        <v>7808432</v>
      </c>
      <c r="M6" s="3">
        <v>8172325</v>
      </c>
      <c r="N6" s="3">
        <v>10330657</v>
      </c>
    </row>
    <row r="7" spans="1:14" ht="22.5" customHeight="1" x14ac:dyDescent="0.25">
      <c r="A7" s="20"/>
      <c r="B7" s="5" t="s">
        <v>15</v>
      </c>
      <c r="C7" s="3">
        <v>97550</v>
      </c>
      <c r="D7" s="3">
        <v>68964</v>
      </c>
      <c r="E7" s="3">
        <v>72834</v>
      </c>
      <c r="F7" s="3">
        <v>43994</v>
      </c>
      <c r="G7" s="3">
        <v>35706</v>
      </c>
      <c r="H7" s="3">
        <v>25291</v>
      </c>
      <c r="I7" s="3">
        <v>24694</v>
      </c>
      <c r="J7" s="3">
        <v>28669</v>
      </c>
      <c r="K7" s="3">
        <v>29615</v>
      </c>
      <c r="L7" s="3">
        <v>36560</v>
      </c>
      <c r="M7" s="3">
        <v>66791</v>
      </c>
      <c r="N7" s="3">
        <v>80341</v>
      </c>
    </row>
    <row r="8" spans="1:14" ht="22.5" customHeight="1" x14ac:dyDescent="0.25">
      <c r="A8" s="20"/>
      <c r="B8" s="5" t="s">
        <v>16</v>
      </c>
      <c r="C8" s="3">
        <v>176233</v>
      </c>
      <c r="D8" s="3">
        <v>221724</v>
      </c>
      <c r="E8" s="3">
        <v>158334</v>
      </c>
      <c r="F8" s="3">
        <v>130982</v>
      </c>
      <c r="G8" s="3">
        <v>60643</v>
      </c>
      <c r="H8" s="3">
        <v>54061</v>
      </c>
      <c r="I8" s="3">
        <v>40253</v>
      </c>
      <c r="J8" s="3">
        <v>54233</v>
      </c>
      <c r="K8" s="3">
        <v>56030</v>
      </c>
      <c r="L8" s="3">
        <v>125064</v>
      </c>
      <c r="M8" s="3">
        <v>142761</v>
      </c>
      <c r="N8" s="3">
        <v>169656</v>
      </c>
    </row>
    <row r="9" spans="1:14" ht="22.5" customHeight="1" x14ac:dyDescent="0.25">
      <c r="A9" s="20"/>
      <c r="B9" s="5" t="s">
        <v>17</v>
      </c>
      <c r="C9" s="3">
        <v>4927</v>
      </c>
      <c r="D9" s="3">
        <v>3779</v>
      </c>
      <c r="E9" s="3">
        <v>3642</v>
      </c>
      <c r="F9" s="3">
        <v>3086</v>
      </c>
      <c r="G9" s="3">
        <v>1316</v>
      </c>
      <c r="H9" s="3">
        <v>869</v>
      </c>
      <c r="I9" s="3">
        <v>1043</v>
      </c>
      <c r="J9" s="3">
        <v>2778</v>
      </c>
      <c r="K9" s="3">
        <v>2748</v>
      </c>
      <c r="L9" s="3">
        <v>3112</v>
      </c>
      <c r="M9" s="3">
        <v>5497</v>
      </c>
      <c r="N9" s="3">
        <v>6146</v>
      </c>
    </row>
    <row r="10" spans="1:1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2.5" customHeight="1" x14ac:dyDescent="0.25">
      <c r="A12" s="16" t="s">
        <v>18</v>
      </c>
      <c r="B12" s="17"/>
      <c r="C12" s="9">
        <f>SUM(C2,C5:C9,C11)</f>
        <v>10738758</v>
      </c>
      <c r="D12" s="9">
        <f t="shared" ref="D12:N12" si="0">SUM(D2,D5:D9,D11)</f>
        <v>9948734</v>
      </c>
      <c r="E12" s="9">
        <f t="shared" si="0"/>
        <v>10350289</v>
      </c>
      <c r="F12" s="9">
        <f t="shared" si="0"/>
        <v>7761397</v>
      </c>
      <c r="G12" s="9">
        <f t="shared" si="0"/>
        <v>7634785</v>
      </c>
      <c r="H12" s="9">
        <f t="shared" si="0"/>
        <v>7986080</v>
      </c>
      <c r="I12" s="9">
        <f t="shared" si="0"/>
        <v>8099721</v>
      </c>
      <c r="J12" s="9">
        <f t="shared" si="0"/>
        <v>8160864</v>
      </c>
      <c r="K12" s="9">
        <f t="shared" si="0"/>
        <v>6998272</v>
      </c>
      <c r="L12" s="9">
        <f t="shared" si="0"/>
        <v>7973168</v>
      </c>
      <c r="M12" s="9">
        <f t="shared" si="0"/>
        <v>8387374</v>
      </c>
      <c r="N12" s="9">
        <f t="shared" si="0"/>
        <v>10586800</v>
      </c>
    </row>
    <row r="13" spans="1:14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customHeight="1" x14ac:dyDescent="0.25">
      <c r="A17" s="20"/>
      <c r="B17" s="5" t="s">
        <v>16</v>
      </c>
      <c r="C17" s="3">
        <v>357756</v>
      </c>
      <c r="D17" s="3">
        <v>365761</v>
      </c>
      <c r="E17" s="3">
        <v>343858</v>
      </c>
      <c r="F17" s="3">
        <v>239918</v>
      </c>
      <c r="G17" s="3">
        <v>151646</v>
      </c>
      <c r="H17" s="3">
        <v>136438</v>
      </c>
      <c r="I17" s="3">
        <v>141606</v>
      </c>
      <c r="J17" s="3">
        <v>161497</v>
      </c>
      <c r="K17" s="3">
        <v>138538</v>
      </c>
      <c r="L17" s="3">
        <v>233946</v>
      </c>
      <c r="M17" s="3">
        <v>328068</v>
      </c>
      <c r="N17" s="3">
        <v>336610</v>
      </c>
    </row>
    <row r="18" spans="1:14" ht="22.5" customHeight="1" x14ac:dyDescent="0.25">
      <c r="A18" s="20"/>
      <c r="B18" s="5" t="s">
        <v>17</v>
      </c>
      <c r="C18" s="3">
        <v>11620</v>
      </c>
      <c r="D18" s="3">
        <v>10379</v>
      </c>
      <c r="E18" s="3">
        <v>9978</v>
      </c>
      <c r="F18" s="3">
        <v>10135</v>
      </c>
      <c r="G18" s="3">
        <v>10150</v>
      </c>
      <c r="H18" s="3">
        <v>9583</v>
      </c>
      <c r="I18" s="3">
        <v>10609</v>
      </c>
      <c r="J18" s="3">
        <v>9979</v>
      </c>
      <c r="K18" s="3">
        <v>11398</v>
      </c>
      <c r="L18" s="3">
        <v>10636</v>
      </c>
      <c r="M18" s="3">
        <v>12582</v>
      </c>
      <c r="N18" s="3">
        <v>12198</v>
      </c>
    </row>
    <row r="19" spans="1:14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16" t="s">
        <v>18</v>
      </c>
      <c r="B21" s="17"/>
      <c r="C21" s="9">
        <f>SUM(C2,C14:C18,C20)</f>
        <v>369376</v>
      </c>
      <c r="D21" s="9">
        <f t="shared" ref="D21:N21" si="1">SUM(D2,D14:D18,D20)</f>
        <v>376140</v>
      </c>
      <c r="E21" s="9">
        <f t="shared" si="1"/>
        <v>353836</v>
      </c>
      <c r="F21" s="9">
        <f t="shared" si="1"/>
        <v>250053</v>
      </c>
      <c r="G21" s="9">
        <f t="shared" si="1"/>
        <v>161796</v>
      </c>
      <c r="H21" s="9">
        <f t="shared" si="1"/>
        <v>146021</v>
      </c>
      <c r="I21" s="9">
        <f t="shared" si="1"/>
        <v>152215</v>
      </c>
      <c r="J21" s="9">
        <f t="shared" si="1"/>
        <v>171476</v>
      </c>
      <c r="K21" s="9">
        <f t="shared" si="1"/>
        <v>149936</v>
      </c>
      <c r="L21" s="9">
        <f t="shared" si="1"/>
        <v>244582</v>
      </c>
      <c r="M21" s="9">
        <f t="shared" si="1"/>
        <v>340650</v>
      </c>
      <c r="N21" s="9">
        <f t="shared" si="1"/>
        <v>348808</v>
      </c>
    </row>
    <row r="22" spans="1:14" ht="22.5" customHeight="1" x14ac:dyDescent="0.25">
      <c r="A22" s="19" t="s">
        <v>26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20"/>
      <c r="B26" s="5" t="s">
        <v>16</v>
      </c>
      <c r="C26" s="3">
        <v>219644</v>
      </c>
      <c r="D26" s="3">
        <v>477225</v>
      </c>
      <c r="E26" s="3">
        <v>271232</v>
      </c>
      <c r="F26" s="3">
        <v>286699</v>
      </c>
      <c r="G26" s="3">
        <v>217134</v>
      </c>
      <c r="H26" s="3">
        <v>229401</v>
      </c>
      <c r="I26" s="3">
        <v>230776</v>
      </c>
      <c r="J26" s="3">
        <v>247645</v>
      </c>
      <c r="K26" s="3">
        <v>232341</v>
      </c>
      <c r="L26" s="3">
        <v>295923</v>
      </c>
      <c r="M26" s="3">
        <v>295597</v>
      </c>
      <c r="N26" s="3">
        <v>301744</v>
      </c>
    </row>
    <row r="27" spans="1:14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ht="22.5" customHeight="1" x14ac:dyDescent="0.25">
      <c r="A29" s="20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22.5" customHeight="1" x14ac:dyDescent="0.25">
      <c r="A30" s="16" t="s">
        <v>18</v>
      </c>
      <c r="B30" s="17"/>
      <c r="C30" s="9">
        <f>SUM(C11,C23:C27,C29)</f>
        <v>219644</v>
      </c>
      <c r="D30" s="9">
        <f t="shared" ref="D30:N30" si="2">SUM(D11,D23:D27,D29)</f>
        <v>477225</v>
      </c>
      <c r="E30" s="9">
        <f t="shared" si="2"/>
        <v>271232</v>
      </c>
      <c r="F30" s="9">
        <f t="shared" si="2"/>
        <v>286699</v>
      </c>
      <c r="G30" s="9">
        <f t="shared" si="2"/>
        <v>217134</v>
      </c>
      <c r="H30" s="9">
        <f t="shared" si="2"/>
        <v>229401</v>
      </c>
      <c r="I30" s="9">
        <f t="shared" si="2"/>
        <v>230776</v>
      </c>
      <c r="J30" s="9">
        <f t="shared" si="2"/>
        <v>247645</v>
      </c>
      <c r="K30" s="9">
        <f t="shared" si="2"/>
        <v>232341</v>
      </c>
      <c r="L30" s="9">
        <f t="shared" si="2"/>
        <v>295923</v>
      </c>
      <c r="M30" s="9">
        <f t="shared" si="2"/>
        <v>295597</v>
      </c>
      <c r="N30" s="9">
        <f t="shared" si="2"/>
        <v>301744</v>
      </c>
    </row>
    <row r="31" spans="1:14" ht="22.5" customHeight="1" x14ac:dyDescent="0.25">
      <c r="A31" s="16" t="s">
        <v>18</v>
      </c>
      <c r="B31" s="17"/>
      <c r="C31" s="9">
        <f>C12+C21+C30</f>
        <v>11327778</v>
      </c>
      <c r="D31" s="9">
        <f t="shared" ref="D31:N31" si="3">D12+D21+D30</f>
        <v>10802099</v>
      </c>
      <c r="E31" s="9">
        <f t="shared" si="3"/>
        <v>10975357</v>
      </c>
      <c r="F31" s="9">
        <f t="shared" si="3"/>
        <v>8298149</v>
      </c>
      <c r="G31" s="9">
        <f t="shared" si="3"/>
        <v>8013715</v>
      </c>
      <c r="H31" s="9">
        <f t="shared" si="3"/>
        <v>8361502</v>
      </c>
      <c r="I31" s="9">
        <f t="shared" si="3"/>
        <v>8482712</v>
      </c>
      <c r="J31" s="9">
        <f t="shared" si="3"/>
        <v>8579985</v>
      </c>
      <c r="K31" s="9">
        <f t="shared" si="3"/>
        <v>7380549</v>
      </c>
      <c r="L31" s="9">
        <f t="shared" si="3"/>
        <v>8513673</v>
      </c>
      <c r="M31" s="9">
        <f t="shared" si="3"/>
        <v>9023621</v>
      </c>
      <c r="N31" s="9">
        <f t="shared" si="3"/>
        <v>11237352</v>
      </c>
    </row>
  </sheetData>
  <mergeCells count="14">
    <mergeCell ref="A31:B31"/>
    <mergeCell ref="A2:N2"/>
    <mergeCell ref="A4:A11"/>
    <mergeCell ref="B4:N4"/>
    <mergeCell ref="B10:N10"/>
    <mergeCell ref="A12:B12"/>
    <mergeCell ref="A13:A20"/>
    <mergeCell ref="B13:N13"/>
    <mergeCell ref="B19:N19"/>
    <mergeCell ref="A21:B21"/>
    <mergeCell ref="A22:A29"/>
    <mergeCell ref="B22:N22"/>
    <mergeCell ref="B28:N28"/>
    <mergeCell ref="A30:B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7"/>
  <sheetViews>
    <sheetView zoomScale="60" zoomScaleNormal="6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9.140625" style="13"/>
    <col min="16" max="16" width="9.140625" style="1"/>
    <col min="17" max="17" width="10.42578125" style="11" bestFit="1" customWidth="1"/>
    <col min="18" max="16384" width="9.140625" style="1"/>
  </cols>
  <sheetData>
    <row r="2" spans="1:17" ht="42.7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4"/>
      <c r="Q3" s="12"/>
    </row>
    <row r="4" spans="1:17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7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7" ht="22.5" customHeight="1" x14ac:dyDescent="0.25">
      <c r="A6" s="20"/>
      <c r="B6" s="5" t="s">
        <v>14</v>
      </c>
      <c r="C6" s="3">
        <v>11484313</v>
      </c>
      <c r="D6" s="3">
        <v>8467333</v>
      </c>
      <c r="E6" s="3">
        <v>9037203</v>
      </c>
      <c r="F6" s="3">
        <v>7400001</v>
      </c>
      <c r="G6" s="3">
        <v>7952280</v>
      </c>
      <c r="H6" s="3">
        <f>7638127+197325</f>
        <v>7835452</v>
      </c>
      <c r="I6" s="3">
        <v>7870922</v>
      </c>
      <c r="J6" s="3">
        <v>8260287</v>
      </c>
      <c r="K6" s="3">
        <v>7116617</v>
      </c>
      <c r="L6" s="3">
        <v>7872703</v>
      </c>
      <c r="M6" s="3">
        <v>8225158</v>
      </c>
      <c r="N6" s="3">
        <v>9221376</v>
      </c>
      <c r="O6" s="13">
        <f>N6/M6</f>
        <v>1.121118402831897</v>
      </c>
      <c r="Q6" s="10">
        <f>AVERAGE(C6:N6)</f>
        <v>8395303.75</v>
      </c>
    </row>
    <row r="7" spans="1:17" ht="22.5" customHeight="1" x14ac:dyDescent="0.25">
      <c r="A7" s="20"/>
      <c r="B7" s="5" t="s">
        <v>15</v>
      </c>
      <c r="C7" s="3">
        <v>118918</v>
      </c>
      <c r="D7" s="3">
        <v>32269</v>
      </c>
      <c r="E7" s="3">
        <v>83398</v>
      </c>
      <c r="F7" s="3">
        <v>33945</v>
      </c>
      <c r="G7" s="3">
        <v>22608</v>
      </c>
      <c r="H7" s="3">
        <v>39168</v>
      </c>
      <c r="I7" s="3">
        <v>29860</v>
      </c>
      <c r="J7" s="3">
        <v>38982</v>
      </c>
      <c r="K7" s="3">
        <v>54534</v>
      </c>
      <c r="L7" s="3">
        <v>75427</v>
      </c>
      <c r="M7" s="3">
        <v>39369</v>
      </c>
      <c r="N7" s="3">
        <v>108134</v>
      </c>
      <c r="O7" s="13">
        <f t="shared" ref="O7:O9" si="0">M7/L7</f>
        <v>0.52194837392445681</v>
      </c>
      <c r="Q7" s="10">
        <f t="shared" ref="Q7:Q26" si="1">AVERAGE(C7:N7)</f>
        <v>56384.333333333336</v>
      </c>
    </row>
    <row r="8" spans="1:17" ht="22.5" customHeight="1" x14ac:dyDescent="0.25">
      <c r="A8" s="20"/>
      <c r="B8" s="5" t="s">
        <v>16</v>
      </c>
      <c r="C8" s="3">
        <v>162051</v>
      </c>
      <c r="D8" s="3">
        <v>213707</v>
      </c>
      <c r="E8" s="3">
        <v>447330</v>
      </c>
      <c r="F8" s="3">
        <v>102231</v>
      </c>
      <c r="G8" s="3">
        <v>61669</v>
      </c>
      <c r="H8" s="3">
        <v>87011</v>
      </c>
      <c r="I8" s="3">
        <v>43361</v>
      </c>
      <c r="J8" s="3">
        <v>61170</v>
      </c>
      <c r="K8" s="3">
        <v>68512</v>
      </c>
      <c r="L8" s="3">
        <v>117929</v>
      </c>
      <c r="M8" s="3">
        <v>142529</v>
      </c>
      <c r="N8" s="3">
        <v>152195</v>
      </c>
      <c r="O8" s="13">
        <f t="shared" si="0"/>
        <v>1.2086000898845917</v>
      </c>
      <c r="Q8" s="10">
        <f t="shared" si="1"/>
        <v>138307.91666666666</v>
      </c>
    </row>
    <row r="9" spans="1:17" ht="22.5" customHeight="1" x14ac:dyDescent="0.25">
      <c r="A9" s="20"/>
      <c r="B9" s="5" t="s">
        <v>17</v>
      </c>
      <c r="C9" s="3">
        <v>5391</v>
      </c>
      <c r="D9" s="3">
        <v>2446</v>
      </c>
      <c r="E9" s="3">
        <v>4584</v>
      </c>
      <c r="F9" s="3">
        <v>5282</v>
      </c>
      <c r="G9" s="3">
        <v>4243</v>
      </c>
      <c r="H9" s="3">
        <v>1773</v>
      </c>
      <c r="I9" s="3">
        <v>1541</v>
      </c>
      <c r="J9" s="3">
        <v>3691</v>
      </c>
      <c r="K9" s="3">
        <v>1697</v>
      </c>
      <c r="L9" s="3">
        <v>1483</v>
      </c>
      <c r="M9" s="3">
        <v>3374</v>
      </c>
      <c r="N9" s="3">
        <v>4344</v>
      </c>
      <c r="O9" s="13">
        <f t="shared" si="0"/>
        <v>2.275118004045853</v>
      </c>
      <c r="Q9" s="10">
        <f t="shared" si="1"/>
        <v>3320.75</v>
      </c>
    </row>
    <row r="10" spans="1:17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Q10" s="10"/>
    </row>
    <row r="11" spans="1:17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10"/>
    </row>
    <row r="12" spans="1:17" ht="22.5" customHeight="1" x14ac:dyDescent="0.25">
      <c r="A12" s="16" t="s">
        <v>18</v>
      </c>
      <c r="B12" s="17"/>
      <c r="C12" s="9">
        <f>SUM(C2,C5:C9,C11)</f>
        <v>11770673</v>
      </c>
      <c r="D12" s="9">
        <f t="shared" ref="D12:N12" si="2">SUM(D2,D5:D9,D11)</f>
        <v>8715755</v>
      </c>
      <c r="E12" s="9">
        <f t="shared" si="2"/>
        <v>9572515</v>
      </c>
      <c r="F12" s="9">
        <f t="shared" si="2"/>
        <v>7541459</v>
      </c>
      <c r="G12" s="9">
        <f t="shared" si="2"/>
        <v>8040800</v>
      </c>
      <c r="H12" s="9">
        <f t="shared" si="2"/>
        <v>7963404</v>
      </c>
      <c r="I12" s="9">
        <f t="shared" si="2"/>
        <v>7945684</v>
      </c>
      <c r="J12" s="9">
        <f t="shared" si="2"/>
        <v>8364130</v>
      </c>
      <c r="K12" s="9">
        <f t="shared" si="2"/>
        <v>7241360</v>
      </c>
      <c r="L12" s="9">
        <f t="shared" si="2"/>
        <v>8067542</v>
      </c>
      <c r="M12" s="9">
        <f t="shared" si="2"/>
        <v>8410430</v>
      </c>
      <c r="N12" s="9">
        <f t="shared" si="2"/>
        <v>9486049</v>
      </c>
      <c r="Q12" s="10"/>
    </row>
    <row r="13" spans="1:17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Q13" s="10"/>
    </row>
    <row r="14" spans="1:17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10"/>
    </row>
    <row r="15" spans="1:17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10"/>
    </row>
    <row r="16" spans="1:17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Q16" s="10"/>
    </row>
    <row r="17" spans="1:18" ht="22.5" customHeight="1" x14ac:dyDescent="0.25">
      <c r="A17" s="20"/>
      <c r="B17" s="5" t="s">
        <v>16</v>
      </c>
      <c r="C17" s="3">
        <v>402541</v>
      </c>
      <c r="D17" s="3">
        <v>350808</v>
      </c>
      <c r="E17" s="3">
        <v>306772</v>
      </c>
      <c r="F17" s="3">
        <v>222634</v>
      </c>
      <c r="G17" s="3">
        <v>160400</v>
      </c>
      <c r="H17" s="3">
        <v>130117</v>
      </c>
      <c r="I17" s="3">
        <v>120587</v>
      </c>
      <c r="J17" s="3">
        <v>151661</v>
      </c>
      <c r="K17" s="3">
        <v>205436</v>
      </c>
      <c r="L17" s="3">
        <v>266275</v>
      </c>
      <c r="M17" s="3">
        <v>308478</v>
      </c>
      <c r="N17" s="3">
        <v>332226</v>
      </c>
      <c r="O17" s="13">
        <f t="shared" ref="O17:O18" si="3">N17/M17</f>
        <v>1.0769844202828078</v>
      </c>
      <c r="Q17" s="10">
        <f t="shared" si="1"/>
        <v>246494.58333333334</v>
      </c>
    </row>
    <row r="18" spans="1:18" ht="22.5" customHeight="1" x14ac:dyDescent="0.25">
      <c r="A18" s="20"/>
      <c r="B18" s="5" t="s">
        <v>17</v>
      </c>
      <c r="C18" s="3">
        <v>9855</v>
      </c>
      <c r="D18" s="3">
        <v>10328</v>
      </c>
      <c r="E18" s="3">
        <v>10886</v>
      </c>
      <c r="F18" s="3">
        <v>10726</v>
      </c>
      <c r="G18" s="3">
        <v>9383</v>
      </c>
      <c r="H18" s="3">
        <v>8685</v>
      </c>
      <c r="I18" s="3">
        <v>10717</v>
      </c>
      <c r="J18" s="3">
        <v>10356</v>
      </c>
      <c r="K18" s="3">
        <v>11806</v>
      </c>
      <c r="L18" s="3">
        <v>10960</v>
      </c>
      <c r="M18" s="3">
        <v>9418</v>
      </c>
      <c r="N18" s="3">
        <v>9765</v>
      </c>
      <c r="O18" s="13">
        <f t="shared" si="3"/>
        <v>1.0368443406243364</v>
      </c>
      <c r="Q18" s="10">
        <f t="shared" si="1"/>
        <v>10240.416666666666</v>
      </c>
    </row>
    <row r="19" spans="1:18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Q19" s="10"/>
    </row>
    <row r="20" spans="1:18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Q20" s="10"/>
    </row>
    <row r="21" spans="1:18" ht="22.5" customHeight="1" x14ac:dyDescent="0.25">
      <c r="A21" s="16" t="s">
        <v>18</v>
      </c>
      <c r="B21" s="17"/>
      <c r="C21" s="9">
        <f>SUM(C2,C14:C18,C20)</f>
        <v>412396</v>
      </c>
      <c r="D21" s="9">
        <f t="shared" ref="D21:N21" si="4">SUM(D2,D14:D18,D20)</f>
        <v>361136</v>
      </c>
      <c r="E21" s="9">
        <f t="shared" si="4"/>
        <v>317658</v>
      </c>
      <c r="F21" s="9">
        <f t="shared" si="4"/>
        <v>233360</v>
      </c>
      <c r="G21" s="9">
        <f t="shared" si="4"/>
        <v>169783</v>
      </c>
      <c r="H21" s="9">
        <f t="shared" si="4"/>
        <v>138802</v>
      </c>
      <c r="I21" s="9">
        <f t="shared" si="4"/>
        <v>131304</v>
      </c>
      <c r="J21" s="9">
        <f t="shared" si="4"/>
        <v>162017</v>
      </c>
      <c r="K21" s="9">
        <f t="shared" si="4"/>
        <v>217242</v>
      </c>
      <c r="L21" s="9">
        <f t="shared" si="4"/>
        <v>277235</v>
      </c>
      <c r="M21" s="9">
        <f t="shared" si="4"/>
        <v>317896</v>
      </c>
      <c r="N21" s="9">
        <f t="shared" si="4"/>
        <v>341991</v>
      </c>
      <c r="Q21" s="10"/>
    </row>
    <row r="22" spans="1:18" ht="22.5" customHeight="1" x14ac:dyDescent="0.25">
      <c r="A22" s="19" t="s">
        <v>26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Q22" s="10"/>
    </row>
    <row r="23" spans="1:18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Q23" s="10"/>
    </row>
    <row r="24" spans="1:18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Q24" s="10"/>
    </row>
    <row r="25" spans="1:18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Q25" s="10"/>
    </row>
    <row r="26" spans="1:18" ht="22.5" customHeight="1" x14ac:dyDescent="0.25">
      <c r="A26" s="20"/>
      <c r="B26" s="5" t="s">
        <v>16</v>
      </c>
      <c r="C26" s="3">
        <v>253933</v>
      </c>
      <c r="D26" s="3">
        <v>304994</v>
      </c>
      <c r="E26" s="3">
        <v>290562</v>
      </c>
      <c r="F26" s="3">
        <v>266159</v>
      </c>
      <c r="G26" s="3">
        <v>178117</v>
      </c>
      <c r="H26" s="3">
        <v>141312</v>
      </c>
      <c r="I26" s="3">
        <v>165298</v>
      </c>
      <c r="J26" s="3">
        <v>59049</v>
      </c>
      <c r="K26" s="3">
        <v>81355</v>
      </c>
      <c r="L26" s="3">
        <v>209997</v>
      </c>
      <c r="M26" s="3">
        <v>251746</v>
      </c>
      <c r="N26" s="3">
        <v>123409</v>
      </c>
      <c r="O26" s="13">
        <f>N26/M26</f>
        <v>0.4902123568994145</v>
      </c>
      <c r="Q26" s="10">
        <f t="shared" si="1"/>
        <v>193827.58333333334</v>
      </c>
    </row>
    <row r="27" spans="1:18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Q27" s="13"/>
      <c r="R27" s="11"/>
    </row>
    <row r="28" spans="1:18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Q28" s="13"/>
      <c r="R28" s="11"/>
    </row>
    <row r="29" spans="1:18" ht="22.5" customHeight="1" x14ac:dyDescent="0.25">
      <c r="A29" s="20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Q29" s="13"/>
      <c r="R29" s="11"/>
    </row>
    <row r="30" spans="1:18" ht="22.5" customHeight="1" x14ac:dyDescent="0.25">
      <c r="A30" s="16" t="s">
        <v>18</v>
      </c>
      <c r="B30" s="17"/>
      <c r="C30" s="9">
        <f>SUM(C11,C23:C27,C29)</f>
        <v>253933</v>
      </c>
      <c r="D30" s="9">
        <f t="shared" ref="D30:N30" si="5">SUM(D11,D23:D27,D29)</f>
        <v>304994</v>
      </c>
      <c r="E30" s="9">
        <f t="shared" si="5"/>
        <v>290562</v>
      </c>
      <c r="F30" s="9">
        <f t="shared" si="5"/>
        <v>266159</v>
      </c>
      <c r="G30" s="9">
        <f t="shared" si="5"/>
        <v>178117</v>
      </c>
      <c r="H30" s="9">
        <f t="shared" si="5"/>
        <v>141312</v>
      </c>
      <c r="I30" s="9">
        <f t="shared" si="5"/>
        <v>165298</v>
      </c>
      <c r="J30" s="9">
        <f t="shared" si="5"/>
        <v>59049</v>
      </c>
      <c r="K30" s="9">
        <f t="shared" si="5"/>
        <v>81355</v>
      </c>
      <c r="L30" s="9">
        <f t="shared" si="5"/>
        <v>209997</v>
      </c>
      <c r="M30" s="9">
        <f t="shared" si="5"/>
        <v>251746</v>
      </c>
      <c r="N30" s="9">
        <f t="shared" si="5"/>
        <v>123409</v>
      </c>
      <c r="Q30" s="13"/>
      <c r="R30" s="11"/>
    </row>
    <row r="31" spans="1:18" ht="22.5" customHeight="1" x14ac:dyDescent="0.25">
      <c r="A31" s="16" t="s">
        <v>18</v>
      </c>
      <c r="B31" s="17"/>
      <c r="C31" s="9">
        <f>C12+C21+C30</f>
        <v>12437002</v>
      </c>
      <c r="D31" s="9">
        <f t="shared" ref="D31:N31" si="6">D12+D21+D30</f>
        <v>9381885</v>
      </c>
      <c r="E31" s="9">
        <f t="shared" si="6"/>
        <v>10180735</v>
      </c>
      <c r="F31" s="9">
        <f t="shared" si="6"/>
        <v>8040978</v>
      </c>
      <c r="G31" s="9">
        <f t="shared" si="6"/>
        <v>8388700</v>
      </c>
      <c r="H31" s="9">
        <f t="shared" si="6"/>
        <v>8243518</v>
      </c>
      <c r="I31" s="9">
        <f t="shared" si="6"/>
        <v>8242286</v>
      </c>
      <c r="J31" s="9">
        <f t="shared" si="6"/>
        <v>8585196</v>
      </c>
      <c r="K31" s="9">
        <f t="shared" si="6"/>
        <v>7539957</v>
      </c>
      <c r="L31" s="9">
        <f t="shared" si="6"/>
        <v>8554774</v>
      </c>
      <c r="M31" s="9">
        <f t="shared" si="6"/>
        <v>8980072</v>
      </c>
      <c r="N31" s="9">
        <f t="shared" si="6"/>
        <v>9951449</v>
      </c>
      <c r="Q31" s="13"/>
      <c r="R31" s="11"/>
    </row>
    <row r="32" spans="1:18" ht="22.5" customHeight="1" x14ac:dyDescent="0.25">
      <c r="Q32" s="13"/>
      <c r="R32" s="11"/>
    </row>
    <row r="33" spans="18:18" ht="22.5" customHeight="1" x14ac:dyDescent="0.25">
      <c r="R33" s="11"/>
    </row>
    <row r="34" spans="18:18" ht="22.5" customHeight="1" x14ac:dyDescent="0.25">
      <c r="R34" s="11"/>
    </row>
    <row r="35" spans="18:18" ht="22.5" customHeight="1" x14ac:dyDescent="0.25">
      <c r="R35" s="11"/>
    </row>
    <row r="36" spans="18:18" ht="22.5" customHeight="1" x14ac:dyDescent="0.25">
      <c r="R36" s="11"/>
    </row>
    <row r="37" spans="18:18" ht="22.5" customHeight="1" x14ac:dyDescent="0.25">
      <c r="R37" s="11"/>
    </row>
  </sheetData>
  <mergeCells count="14">
    <mergeCell ref="A31:B31"/>
    <mergeCell ref="A2:N2"/>
    <mergeCell ref="A4:A11"/>
    <mergeCell ref="B4:N4"/>
    <mergeCell ref="B10:N10"/>
    <mergeCell ref="A12:B12"/>
    <mergeCell ref="A13:A20"/>
    <mergeCell ref="B13:N13"/>
    <mergeCell ref="B19:N19"/>
    <mergeCell ref="A21:B21"/>
    <mergeCell ref="A22:A29"/>
    <mergeCell ref="B22:N22"/>
    <mergeCell ref="B28:N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zoomScale="60" zoomScaleNormal="60" workbookViewId="0">
      <selection activeCell="W29" sqref="W2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5.85546875" style="1" hidden="1" customWidth="1"/>
    <col min="8" max="8" width="17.85546875" style="1" customWidth="1"/>
    <col min="9" max="9" width="17.85546875" style="1" hidden="1" customWidth="1"/>
    <col min="10" max="10" width="18.42578125" style="1" customWidth="1"/>
    <col min="11" max="11" width="18.42578125" style="1" hidden="1" customWidth="1"/>
    <col min="12" max="12" width="19.85546875" style="1" customWidth="1"/>
    <col min="13" max="13" width="19.85546875" style="1" hidden="1" customWidth="1"/>
    <col min="14" max="14" width="21" style="1" customWidth="1"/>
    <col min="15" max="15" width="21" style="1" hidden="1" customWidth="1"/>
    <col min="16" max="16" width="22.140625" style="1" customWidth="1"/>
    <col min="17" max="17" width="22.140625" style="1" hidden="1" customWidth="1"/>
    <col min="18" max="18" width="22.42578125" style="1" customWidth="1"/>
    <col min="19" max="19" width="22.42578125" style="1" hidden="1" customWidth="1"/>
    <col min="20" max="20" width="24.28515625" style="1" customWidth="1"/>
    <col min="21" max="21" width="24.28515625" style="1" hidden="1" customWidth="1"/>
    <col min="22" max="22" width="24.140625" style="1" customWidth="1"/>
    <col min="23" max="23" width="13.42578125" style="13" bestFit="1" customWidth="1"/>
    <col min="24" max="16384" width="9.140625" style="1"/>
  </cols>
  <sheetData>
    <row r="2" spans="1:23" ht="42.75" customHeight="1" x14ac:dyDescent="0.25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4"/>
    </row>
    <row r="4" spans="1:23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1:23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20"/>
      <c r="B6" s="5" t="s">
        <v>14</v>
      </c>
      <c r="C6" s="3">
        <v>9668558</v>
      </c>
      <c r="D6" s="3">
        <v>8375365</v>
      </c>
      <c r="E6" s="3">
        <v>7916046</v>
      </c>
      <c r="F6" s="3">
        <v>5083328</v>
      </c>
      <c r="G6" s="3">
        <v>1.074632287211853</v>
      </c>
      <c r="H6" s="3">
        <v>4315512</v>
      </c>
      <c r="I6" s="3">
        <v>0.98530886739400525</v>
      </c>
      <c r="J6" s="3">
        <v>4423426</v>
      </c>
      <c r="K6" s="3">
        <v>1.0045268607350284</v>
      </c>
      <c r="L6" s="3">
        <v>5642309</v>
      </c>
      <c r="M6" s="3">
        <v>1.0494687915850265</v>
      </c>
      <c r="N6" s="3">
        <v>13101157</v>
      </c>
      <c r="O6" s="3">
        <v>0.86154597291837443</v>
      </c>
      <c r="P6" s="3">
        <v>11990668</v>
      </c>
      <c r="Q6" s="3">
        <v>1.1062423339628928</v>
      </c>
      <c r="R6" s="3">
        <v>12691356</v>
      </c>
      <c r="S6" s="3">
        <v>1.0447692488844047</v>
      </c>
      <c r="T6" s="3">
        <v>12780101</v>
      </c>
      <c r="U6" s="3">
        <v>1.121118402831897</v>
      </c>
      <c r="V6" s="3">
        <v>14870783</v>
      </c>
      <c r="W6" s="13">
        <f>'2021'!C6/'2020'!V6</f>
        <v>1.0461533195662931</v>
      </c>
    </row>
    <row r="7" spans="1:23" ht="22.5" customHeight="1" x14ac:dyDescent="0.25">
      <c r="A7" s="20"/>
      <c r="B7" s="5" t="s">
        <v>15</v>
      </c>
      <c r="C7" s="3">
        <v>56598</v>
      </c>
      <c r="D7" s="3">
        <v>75495</v>
      </c>
      <c r="E7" s="3">
        <v>67099</v>
      </c>
      <c r="F7" s="3">
        <v>62591</v>
      </c>
      <c r="G7" s="3">
        <v>0.66601855943437915</v>
      </c>
      <c r="H7" s="3">
        <v>44852</v>
      </c>
      <c r="I7" s="3">
        <v>1.7324840764331211</v>
      </c>
      <c r="J7" s="3">
        <v>35973</v>
      </c>
      <c r="K7" s="3">
        <v>0.76235702614379086</v>
      </c>
      <c r="L7" s="3">
        <v>32139</v>
      </c>
      <c r="M7" s="3">
        <v>1.3054922973878098</v>
      </c>
      <c r="N7" s="3">
        <v>29740</v>
      </c>
      <c r="O7" s="3">
        <v>1.3989533630906572</v>
      </c>
      <c r="P7" s="3">
        <v>32352</v>
      </c>
      <c r="Q7" s="3">
        <v>1.3831187882788718</v>
      </c>
      <c r="R7" s="3">
        <v>42683</v>
      </c>
      <c r="S7" s="3">
        <v>0.52194837392445681</v>
      </c>
      <c r="T7" s="3">
        <v>51938</v>
      </c>
      <c r="U7" s="3">
        <v>0.52194837392445681</v>
      </c>
      <c r="V7" s="3">
        <v>61111</v>
      </c>
      <c r="W7" s="13">
        <f>'2021'!C7/'2020'!V7</f>
        <v>1.289800526910049</v>
      </c>
    </row>
    <row r="8" spans="1:23" ht="22.5" customHeight="1" x14ac:dyDescent="0.25">
      <c r="A8" s="20"/>
      <c r="B8" s="5" t="s">
        <v>16</v>
      </c>
      <c r="C8" s="3">
        <v>177680</v>
      </c>
      <c r="D8" s="3">
        <v>161067</v>
      </c>
      <c r="E8" s="3">
        <v>136618</v>
      </c>
      <c r="F8" s="3">
        <v>125422</v>
      </c>
      <c r="G8" s="3">
        <v>0.60323189639150554</v>
      </c>
      <c r="H8" s="3">
        <v>86262</v>
      </c>
      <c r="I8" s="3">
        <v>1.4109358024290972</v>
      </c>
      <c r="J8" s="3">
        <v>39972</v>
      </c>
      <c r="K8" s="3">
        <v>0.49833929043454278</v>
      </c>
      <c r="L8" s="3">
        <v>40483</v>
      </c>
      <c r="M8" s="3">
        <v>1.4107146975392635</v>
      </c>
      <c r="N8" s="3">
        <v>44813</v>
      </c>
      <c r="O8" s="3">
        <v>1.1200261566127188</v>
      </c>
      <c r="P8" s="3">
        <v>54380</v>
      </c>
      <c r="Q8" s="3">
        <v>1.7212897010742643</v>
      </c>
      <c r="R8" s="3">
        <v>88630</v>
      </c>
      <c r="S8" s="3">
        <v>1.2086000898845917</v>
      </c>
      <c r="T8" s="3">
        <v>112386</v>
      </c>
      <c r="U8" s="3">
        <v>1.2086000898845917</v>
      </c>
      <c r="V8" s="3">
        <v>174373</v>
      </c>
      <c r="W8" s="13">
        <f>'2021'!C8/'2020'!V8</f>
        <v>0.85443847384629501</v>
      </c>
    </row>
    <row r="9" spans="1:23" ht="22.5" customHeight="1" x14ac:dyDescent="0.25">
      <c r="A9" s="20"/>
      <c r="B9" s="5" t="s">
        <v>17</v>
      </c>
      <c r="C9" s="3">
        <v>9892</v>
      </c>
      <c r="D9" s="3">
        <v>4246</v>
      </c>
      <c r="E9" s="3">
        <v>6203</v>
      </c>
      <c r="F9" s="3">
        <v>4902</v>
      </c>
      <c r="G9" s="3">
        <v>0.80329420673987129</v>
      </c>
      <c r="H9" s="3">
        <v>5290</v>
      </c>
      <c r="I9" s="3">
        <v>0.41786471835965117</v>
      </c>
      <c r="J9" s="3">
        <v>3281</v>
      </c>
      <c r="K9" s="3">
        <v>0.86914833615341225</v>
      </c>
      <c r="L9" s="3">
        <v>2160</v>
      </c>
      <c r="M9" s="3">
        <v>2.3951979234263465</v>
      </c>
      <c r="N9" s="3">
        <v>3433</v>
      </c>
      <c r="O9" s="3">
        <v>0.45976700081278787</v>
      </c>
      <c r="P9" s="3">
        <v>4417</v>
      </c>
      <c r="Q9" s="3">
        <v>0.87389510901591039</v>
      </c>
      <c r="R9" s="3">
        <v>3947</v>
      </c>
      <c r="S9" s="3">
        <v>2.275118004045853</v>
      </c>
      <c r="T9" s="3">
        <v>4723</v>
      </c>
      <c r="U9" s="3">
        <v>2.275118004045853</v>
      </c>
      <c r="V9" s="3">
        <v>5610</v>
      </c>
      <c r="W9" s="13">
        <f>'2021'!C9/'2020'!V9</f>
        <v>1.9606060606060607</v>
      </c>
    </row>
    <row r="10" spans="1:23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</row>
    <row r="11" spans="1:23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3" ht="22.5" customHeight="1" x14ac:dyDescent="0.25">
      <c r="A12" s="16" t="s">
        <v>18</v>
      </c>
      <c r="B12" s="17"/>
      <c r="C12" s="9">
        <f>SUM(C2,C5:C9,C11)</f>
        <v>9912728</v>
      </c>
      <c r="D12" s="9">
        <f t="shared" ref="D12:V12" si="0">SUM(D2,D5:D9,D11)</f>
        <v>8616173</v>
      </c>
      <c r="E12" s="9">
        <f t="shared" si="0"/>
        <v>8125966</v>
      </c>
      <c r="F12" s="9">
        <f t="shared" si="0"/>
        <v>5276243</v>
      </c>
      <c r="G12" s="9"/>
      <c r="H12" s="9">
        <f t="shared" si="0"/>
        <v>4451916</v>
      </c>
      <c r="I12" s="9"/>
      <c r="J12" s="9">
        <f t="shared" si="0"/>
        <v>4502652</v>
      </c>
      <c r="K12" s="9"/>
      <c r="L12" s="9">
        <f t="shared" si="0"/>
        <v>5717091</v>
      </c>
      <c r="M12" s="9"/>
      <c r="N12" s="9">
        <f t="shared" si="0"/>
        <v>13179143</v>
      </c>
      <c r="O12" s="9"/>
      <c r="P12" s="9">
        <f t="shared" si="0"/>
        <v>12081817</v>
      </c>
      <c r="Q12" s="9"/>
      <c r="R12" s="9">
        <f t="shared" si="0"/>
        <v>12826616</v>
      </c>
      <c r="S12" s="9"/>
      <c r="T12" s="9">
        <f t="shared" si="0"/>
        <v>12949148</v>
      </c>
      <c r="U12" s="9"/>
      <c r="V12" s="9">
        <f t="shared" si="0"/>
        <v>15111877</v>
      </c>
    </row>
    <row r="13" spans="1:23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</row>
    <row r="14" spans="1:23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3" ht="22.5" customHeight="1" x14ac:dyDescent="0.25">
      <c r="A17" s="20"/>
      <c r="B17" s="5" t="s">
        <v>16</v>
      </c>
      <c r="C17" s="3">
        <v>388107</v>
      </c>
      <c r="D17" s="3">
        <v>353259</v>
      </c>
      <c r="E17" s="3">
        <v>343819</v>
      </c>
      <c r="F17" s="3">
        <v>255768</v>
      </c>
      <c r="G17" s="3">
        <v>0.72046497839503398</v>
      </c>
      <c r="H17" s="3">
        <v>180505</v>
      </c>
      <c r="I17" s="3">
        <v>0.81120324189526183</v>
      </c>
      <c r="J17" s="3">
        <v>101412</v>
      </c>
      <c r="K17" s="3">
        <v>0.9267582252895471</v>
      </c>
      <c r="L17" s="3">
        <v>111093</v>
      </c>
      <c r="M17" s="3">
        <v>1.2576894690140727</v>
      </c>
      <c r="N17" s="3">
        <v>126895</v>
      </c>
      <c r="O17" s="3">
        <v>1.354573687368539</v>
      </c>
      <c r="P17" s="3">
        <v>159667</v>
      </c>
      <c r="Q17" s="3">
        <v>1.2961457582896863</v>
      </c>
      <c r="R17" s="3">
        <v>234456</v>
      </c>
      <c r="S17" s="3">
        <v>1.1584940381184865</v>
      </c>
      <c r="T17" s="3">
        <v>262702</v>
      </c>
      <c r="U17" s="3">
        <v>1.0769844202828078</v>
      </c>
      <c r="V17" s="3">
        <v>336860</v>
      </c>
      <c r="W17" s="13">
        <f>'2021'!C17/'2020'!V17</f>
        <v>1.1108798907558035</v>
      </c>
    </row>
    <row r="18" spans="1:23" ht="22.5" customHeight="1" x14ac:dyDescent="0.25">
      <c r="A18" s="20"/>
      <c r="B18" s="5" t="s">
        <v>17</v>
      </c>
      <c r="C18" s="3">
        <v>9713</v>
      </c>
      <c r="D18" s="3">
        <v>9696</v>
      </c>
      <c r="E18" s="3">
        <v>9007</v>
      </c>
      <c r="F18" s="3">
        <v>10704</v>
      </c>
      <c r="G18" s="3">
        <v>0.87479022934924477</v>
      </c>
      <c r="H18" s="3">
        <v>8277</v>
      </c>
      <c r="I18" s="3">
        <v>0.92561014600873925</v>
      </c>
      <c r="J18" s="3">
        <v>8966</v>
      </c>
      <c r="K18" s="3">
        <v>1.2339666090961428</v>
      </c>
      <c r="L18" s="3">
        <v>13732</v>
      </c>
      <c r="M18" s="3">
        <v>0.96631520014929551</v>
      </c>
      <c r="N18" s="3">
        <v>8592</v>
      </c>
      <c r="O18" s="3">
        <v>1.1400154499806876</v>
      </c>
      <c r="P18" s="3">
        <v>11332</v>
      </c>
      <c r="Q18" s="3">
        <v>0.92834152126037606</v>
      </c>
      <c r="R18" s="3">
        <v>11097</v>
      </c>
      <c r="S18" s="3">
        <v>0.85930656934306571</v>
      </c>
      <c r="T18" s="3">
        <v>11464</v>
      </c>
      <c r="U18" s="3">
        <v>1.0368443406243364</v>
      </c>
      <c r="V18" s="3">
        <v>10915</v>
      </c>
      <c r="W18" s="13">
        <f>'2021'!C18/'2020'!V18</f>
        <v>1.1100320659642693</v>
      </c>
    </row>
    <row r="19" spans="1:23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3"/>
    </row>
    <row r="20" spans="1:23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ht="22.5" customHeight="1" x14ac:dyDescent="0.25">
      <c r="A21" s="16" t="s">
        <v>18</v>
      </c>
      <c r="B21" s="17"/>
      <c r="C21" s="9">
        <f>SUM(C2,C14:C18,C20)</f>
        <v>397820</v>
      </c>
      <c r="D21" s="9">
        <f t="shared" ref="D21:V21" si="1">SUM(D2,D14:D18,D20)</f>
        <v>362955</v>
      </c>
      <c r="E21" s="9">
        <f t="shared" si="1"/>
        <v>352826</v>
      </c>
      <c r="F21" s="9">
        <f t="shared" si="1"/>
        <v>266472</v>
      </c>
      <c r="G21" s="9"/>
      <c r="H21" s="9">
        <f t="shared" si="1"/>
        <v>188782</v>
      </c>
      <c r="I21" s="9"/>
      <c r="J21" s="9">
        <f t="shared" si="1"/>
        <v>110378</v>
      </c>
      <c r="K21" s="9"/>
      <c r="L21" s="9">
        <f t="shared" si="1"/>
        <v>124825</v>
      </c>
      <c r="M21" s="9"/>
      <c r="N21" s="9">
        <f t="shared" si="1"/>
        <v>135487</v>
      </c>
      <c r="O21" s="9"/>
      <c r="P21" s="9">
        <f t="shared" si="1"/>
        <v>170999</v>
      </c>
      <c r="Q21" s="9"/>
      <c r="R21" s="9">
        <f t="shared" si="1"/>
        <v>245553</v>
      </c>
      <c r="S21" s="9"/>
      <c r="T21" s="9">
        <f t="shared" si="1"/>
        <v>274166</v>
      </c>
      <c r="U21" s="9"/>
      <c r="V21" s="9">
        <f t="shared" si="1"/>
        <v>347775</v>
      </c>
    </row>
    <row r="22" spans="1:23" ht="22.5" customHeight="1" x14ac:dyDescent="0.25">
      <c r="A22" s="19" t="s">
        <v>34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/>
    </row>
    <row r="23" spans="1:23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3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ht="22.5" customHeight="1" x14ac:dyDescent="0.25">
      <c r="A26" s="20"/>
      <c r="B26" s="5" t="s">
        <v>16</v>
      </c>
      <c r="C26" s="3">
        <v>48829</v>
      </c>
      <c r="D26" s="3">
        <v>64063</v>
      </c>
      <c r="E26" s="3">
        <v>58042</v>
      </c>
      <c r="F26" s="3">
        <v>37750</v>
      </c>
      <c r="G26" s="3">
        <v>0.66921276379908246</v>
      </c>
      <c r="H26" s="3">
        <v>20660</v>
      </c>
      <c r="I26" s="3">
        <v>0.79336615819938583</v>
      </c>
      <c r="J26" s="3">
        <v>9131</v>
      </c>
      <c r="K26" s="3">
        <v>1.1697378849637681</v>
      </c>
      <c r="L26" s="3">
        <v>6856</v>
      </c>
      <c r="M26" s="3">
        <v>0.35722755266246414</v>
      </c>
      <c r="N26" s="3">
        <v>10798</v>
      </c>
      <c r="O26" s="3">
        <v>1.377754068654846</v>
      </c>
      <c r="P26" s="3">
        <v>37514</v>
      </c>
      <c r="Q26" s="3">
        <v>2.5812427017392907</v>
      </c>
      <c r="R26" s="3">
        <v>171699</v>
      </c>
      <c r="S26" s="3">
        <v>1.198807602013362</v>
      </c>
      <c r="T26" s="3">
        <v>234418</v>
      </c>
      <c r="U26" s="3">
        <v>0.4902123568994145</v>
      </c>
      <c r="V26" s="3">
        <v>268290</v>
      </c>
      <c r="W26" s="13">
        <f>'2021'!C26/'2020'!V26</f>
        <v>0.87470647433747062</v>
      </c>
    </row>
    <row r="27" spans="1:23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</row>
    <row r="29" spans="1:23" ht="22.5" customHeight="1" x14ac:dyDescent="0.25">
      <c r="A29" s="20"/>
      <c r="B29" s="4"/>
      <c r="C29" s="3"/>
      <c r="D29" s="3">
        <v>60</v>
      </c>
      <c r="E29" s="3">
        <v>817</v>
      </c>
      <c r="F29" s="3">
        <v>219</v>
      </c>
      <c r="G29" s="3"/>
      <c r="H29" s="3">
        <v>18</v>
      </c>
      <c r="I29" s="3">
        <f>H29/F29</f>
        <v>8.2191780821917804E-2</v>
      </c>
      <c r="J29" s="3">
        <v>64</v>
      </c>
      <c r="K29" s="3"/>
      <c r="L29" s="3">
        <v>86</v>
      </c>
      <c r="M29" s="3"/>
      <c r="N29" s="3">
        <v>50</v>
      </c>
      <c r="O29" s="3"/>
      <c r="P29" s="3">
        <v>510</v>
      </c>
      <c r="Q29" s="3"/>
      <c r="R29" s="3">
        <v>90</v>
      </c>
      <c r="S29" s="3"/>
      <c r="T29" s="3">
        <v>150</v>
      </c>
      <c r="U29" s="3">
        <f>T29/R29</f>
        <v>1.6666666666666667</v>
      </c>
      <c r="V29" s="3">
        <v>130</v>
      </c>
      <c r="W29" s="13">
        <f>'2021'!C29/'2020'!V29</f>
        <v>1.0769230769230769</v>
      </c>
    </row>
    <row r="30" spans="1:23" ht="22.5" customHeight="1" x14ac:dyDescent="0.25">
      <c r="A30" s="16" t="s">
        <v>18</v>
      </c>
      <c r="B30" s="17"/>
      <c r="C30" s="9">
        <f>SUM(C11,C23:C27,C29)</f>
        <v>48829</v>
      </c>
      <c r="D30" s="9">
        <f>SUM(D11,D23:D27,D29)</f>
        <v>64123</v>
      </c>
      <c r="E30" s="9">
        <f t="shared" ref="E30:V30" si="2">SUM(E11,E23:E27,E29)</f>
        <v>58859</v>
      </c>
      <c r="F30" s="9">
        <f t="shared" si="2"/>
        <v>37969</v>
      </c>
      <c r="G30" s="9"/>
      <c r="H30" s="9">
        <f t="shared" si="2"/>
        <v>20678</v>
      </c>
      <c r="I30" s="9"/>
      <c r="J30" s="9">
        <f t="shared" si="2"/>
        <v>9195</v>
      </c>
      <c r="K30" s="9"/>
      <c r="L30" s="9">
        <f t="shared" si="2"/>
        <v>6942</v>
      </c>
      <c r="M30" s="9"/>
      <c r="N30" s="9">
        <f t="shared" si="2"/>
        <v>10848</v>
      </c>
      <c r="O30" s="9"/>
      <c r="P30" s="9">
        <f t="shared" si="2"/>
        <v>38024</v>
      </c>
      <c r="Q30" s="9"/>
      <c r="R30" s="9">
        <f t="shared" si="2"/>
        <v>171789</v>
      </c>
      <c r="S30" s="9"/>
      <c r="T30" s="9">
        <f t="shared" si="2"/>
        <v>234568</v>
      </c>
      <c r="U30" s="9"/>
      <c r="V30" s="9">
        <f t="shared" si="2"/>
        <v>268420</v>
      </c>
    </row>
    <row r="31" spans="1:23" ht="22.5" customHeight="1" x14ac:dyDescent="0.25">
      <c r="A31" s="16" t="s">
        <v>18</v>
      </c>
      <c r="B31" s="17"/>
      <c r="C31" s="9">
        <f>C12+C21+C30</f>
        <v>10359377</v>
      </c>
      <c r="D31" s="9">
        <f t="shared" ref="D31:V31" si="3">D12+D21+D30</f>
        <v>9043251</v>
      </c>
      <c r="E31" s="9">
        <f t="shared" si="3"/>
        <v>8537651</v>
      </c>
      <c r="F31" s="9">
        <f t="shared" si="3"/>
        <v>5580684</v>
      </c>
      <c r="G31" s="9"/>
      <c r="H31" s="9">
        <f t="shared" si="3"/>
        <v>4661376</v>
      </c>
      <c r="I31" s="9"/>
      <c r="J31" s="9">
        <f t="shared" si="3"/>
        <v>4622225</v>
      </c>
      <c r="K31" s="9"/>
      <c r="L31" s="9">
        <f t="shared" si="3"/>
        <v>5848858</v>
      </c>
      <c r="M31" s="9"/>
      <c r="N31" s="9">
        <f t="shared" si="3"/>
        <v>13325478</v>
      </c>
      <c r="O31" s="9"/>
      <c r="P31" s="9">
        <f t="shared" si="3"/>
        <v>12290840</v>
      </c>
      <c r="Q31" s="9"/>
      <c r="R31" s="9">
        <f t="shared" si="3"/>
        <v>13243958</v>
      </c>
      <c r="S31" s="9"/>
      <c r="T31" s="9">
        <f t="shared" si="3"/>
        <v>13457882</v>
      </c>
      <c r="U31" s="9"/>
      <c r="V31" s="9">
        <f t="shared" si="3"/>
        <v>15728072</v>
      </c>
    </row>
  </sheetData>
  <mergeCells count="14">
    <mergeCell ref="A31:B31"/>
    <mergeCell ref="A2:V2"/>
    <mergeCell ref="A4:A11"/>
    <mergeCell ref="B4:V4"/>
    <mergeCell ref="B10:V10"/>
    <mergeCell ref="A12:B12"/>
    <mergeCell ref="A13:A20"/>
    <mergeCell ref="B13:V13"/>
    <mergeCell ref="B19:V19"/>
    <mergeCell ref="A21:B21"/>
    <mergeCell ref="A22:A29"/>
    <mergeCell ref="B22:V22"/>
    <mergeCell ref="B28:V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1"/>
  <sheetViews>
    <sheetView zoomScale="70" zoomScaleNormal="70" workbookViewId="0">
      <selection activeCell="AH17" sqref="AH17:AH1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" style="1" hidden="1" customWidth="1"/>
    <col min="5" max="5" width="16.7109375" style="1" customWidth="1"/>
    <col min="6" max="6" width="16.7109375" style="1" hidden="1" customWidth="1"/>
    <col min="7" max="7" width="16.42578125" style="1" customWidth="1"/>
    <col min="8" max="8" width="16.42578125" style="1" hidden="1" customWidth="1"/>
    <col min="9" max="9" width="15.85546875" style="1" customWidth="1"/>
    <col min="10" max="11" width="15.85546875" style="1" hidden="1" customWidth="1"/>
    <col min="12" max="12" width="17.85546875" style="1" customWidth="1"/>
    <col min="13" max="14" width="17.85546875" style="1" hidden="1" customWidth="1"/>
    <col min="15" max="15" width="18.42578125" style="1" customWidth="1"/>
    <col min="16" max="17" width="18.42578125" style="1" hidden="1" customWidth="1"/>
    <col min="18" max="18" width="19.85546875" style="1" customWidth="1"/>
    <col min="19" max="20" width="19.85546875" style="1" hidden="1" customWidth="1"/>
    <col min="21" max="21" width="21" style="1" customWidth="1"/>
    <col min="22" max="23" width="21" style="1" hidden="1" customWidth="1"/>
    <col min="24" max="24" width="22.140625" style="1" customWidth="1"/>
    <col min="25" max="26" width="22.140625" style="1" hidden="1" customWidth="1"/>
    <col min="27" max="27" width="22.42578125" style="1" customWidth="1"/>
    <col min="28" max="29" width="22.42578125" style="1" hidden="1" customWidth="1"/>
    <col min="30" max="30" width="24.28515625" style="1" customWidth="1"/>
    <col min="31" max="32" width="24.28515625" style="1" hidden="1" customWidth="1"/>
    <col min="33" max="33" width="24.140625" style="1" customWidth="1"/>
    <col min="34" max="34" width="9.140625" style="13"/>
    <col min="35" max="16384" width="9.140625" style="1"/>
  </cols>
  <sheetData>
    <row r="2" spans="1:34" ht="42.75" customHeight="1" x14ac:dyDescent="0.25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4"/>
    </row>
    <row r="4" spans="1:34" ht="22.5" customHeight="1" x14ac:dyDescent="0.25">
      <c r="A4" s="19" t="s">
        <v>28</v>
      </c>
      <c r="B4" s="21" t="s">
        <v>20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3"/>
    </row>
    <row r="5" spans="1:34" ht="22.5" customHeight="1" x14ac:dyDescent="0.25">
      <c r="A5" s="20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20"/>
      <c r="B6" s="5" t="s">
        <v>14</v>
      </c>
      <c r="C6" s="3">
        <v>15557119</v>
      </c>
      <c r="D6" s="3">
        <v>0.86624758314528394</v>
      </c>
      <c r="E6" s="3">
        <v>14503616</v>
      </c>
      <c r="F6" s="3">
        <v>0.94515833041306263</v>
      </c>
      <c r="G6" s="3">
        <v>14666286</v>
      </c>
      <c r="H6" s="3">
        <v>0.64215493442054283</v>
      </c>
      <c r="I6" s="3">
        <v>11021216</v>
      </c>
      <c r="J6" s="3"/>
      <c r="K6" s="3">
        <v>0.8489540710337794</v>
      </c>
      <c r="L6" s="3">
        <v>13510551</v>
      </c>
      <c r="M6" s="3"/>
      <c r="N6" s="3">
        <v>1.0250060711220361</v>
      </c>
      <c r="O6" s="3">
        <v>13307528</v>
      </c>
      <c r="P6" s="3"/>
      <c r="Q6" s="3">
        <v>1.2755518007987474</v>
      </c>
      <c r="R6" s="3">
        <v>13567111</v>
      </c>
      <c r="S6" s="3"/>
      <c r="T6" s="3">
        <v>2.321949577734931</v>
      </c>
      <c r="U6" s="3">
        <v>13163758</v>
      </c>
      <c r="V6" s="3"/>
      <c r="W6" s="3">
        <v>0.91523733361870252</v>
      </c>
      <c r="X6" s="3">
        <v>12340097</v>
      </c>
      <c r="Y6" s="3"/>
      <c r="Z6" s="3">
        <v>1.0584361104819182</v>
      </c>
      <c r="AA6" s="3">
        <v>13247391</v>
      </c>
      <c r="AB6" s="3"/>
      <c r="AC6" s="3">
        <v>1.0069925546174892</v>
      </c>
      <c r="AD6" s="3">
        <v>13153538</v>
      </c>
      <c r="AE6" s="3"/>
      <c r="AF6" s="3">
        <v>1.1635888480067567</v>
      </c>
      <c r="AG6" s="3">
        <v>16742180</v>
      </c>
      <c r="AH6" s="13">
        <f>'2022'!D6/'2021'!AG6</f>
        <v>1.0082757442579162</v>
      </c>
    </row>
    <row r="7" spans="1:34" ht="22.5" customHeight="1" x14ac:dyDescent="0.25">
      <c r="A7" s="20"/>
      <c r="B7" s="5" t="s">
        <v>15</v>
      </c>
      <c r="C7" s="3">
        <v>78821</v>
      </c>
      <c r="D7" s="3">
        <v>1.3338810558676986</v>
      </c>
      <c r="E7" s="3">
        <v>47457</v>
      </c>
      <c r="F7" s="3">
        <v>0.88878733690972911</v>
      </c>
      <c r="G7" s="3">
        <v>62398</v>
      </c>
      <c r="H7" s="3">
        <v>0.9328156902487369</v>
      </c>
      <c r="I7" s="3">
        <v>65971</v>
      </c>
      <c r="J7" s="3"/>
      <c r="K7" s="3">
        <v>0.71658864693006985</v>
      </c>
      <c r="L7" s="3">
        <v>90530</v>
      </c>
      <c r="M7" s="3"/>
      <c r="N7" s="3">
        <v>0.80203781325247481</v>
      </c>
      <c r="O7" s="3">
        <v>32042</v>
      </c>
      <c r="P7" s="3"/>
      <c r="Q7" s="3">
        <v>0.89342006504878657</v>
      </c>
      <c r="R7" s="3">
        <v>25725</v>
      </c>
      <c r="S7" s="3"/>
      <c r="T7" s="3">
        <v>0.92535548710289683</v>
      </c>
      <c r="U7" s="3">
        <v>37912</v>
      </c>
      <c r="V7" s="3"/>
      <c r="W7" s="3">
        <v>1.0878278412911904</v>
      </c>
      <c r="X7" s="3">
        <v>58011</v>
      </c>
      <c r="Y7" s="3"/>
      <c r="Z7" s="3">
        <v>1.3193311078140455</v>
      </c>
      <c r="AA7" s="3">
        <v>59392</v>
      </c>
      <c r="AB7" s="3"/>
      <c r="AC7" s="3">
        <v>1.2168310568610454</v>
      </c>
      <c r="AD7" s="3">
        <v>85172</v>
      </c>
      <c r="AE7" s="3"/>
      <c r="AF7" s="3">
        <v>1.1766144248912165</v>
      </c>
      <c r="AG7" s="3">
        <v>62659</v>
      </c>
      <c r="AH7" s="13">
        <f>'2022'!D7/'2021'!AG7</f>
        <v>1.3916755773312692</v>
      </c>
    </row>
    <row r="8" spans="1:34" ht="22.5" customHeight="1" x14ac:dyDescent="0.25">
      <c r="A8" s="20"/>
      <c r="B8" s="5" t="s">
        <v>16</v>
      </c>
      <c r="C8" s="3">
        <v>148991</v>
      </c>
      <c r="D8" s="3">
        <v>0.90650045024763615</v>
      </c>
      <c r="E8" s="3">
        <v>134352</v>
      </c>
      <c r="F8" s="3">
        <v>0.84820602606368778</v>
      </c>
      <c r="G8" s="3">
        <v>136643</v>
      </c>
      <c r="H8" s="3">
        <v>0.91804886618161585</v>
      </c>
      <c r="I8" s="3">
        <v>87147</v>
      </c>
      <c r="J8" s="3"/>
      <c r="K8" s="3">
        <v>0.68777407472373264</v>
      </c>
      <c r="L8" s="3">
        <v>63573</v>
      </c>
      <c r="M8" s="3"/>
      <c r="N8" s="3">
        <v>0.46337900813799821</v>
      </c>
      <c r="O8" s="3">
        <v>43776</v>
      </c>
      <c r="P8" s="3"/>
      <c r="Q8" s="3">
        <v>1.0127839487641348</v>
      </c>
      <c r="R8" s="3">
        <v>40123</v>
      </c>
      <c r="S8" s="3"/>
      <c r="T8" s="3">
        <v>1.1069584763975002</v>
      </c>
      <c r="U8" s="3">
        <v>48406</v>
      </c>
      <c r="V8" s="3"/>
      <c r="W8" s="3">
        <v>1.2134871577444046</v>
      </c>
      <c r="X8" s="3">
        <v>78003</v>
      </c>
      <c r="Y8" s="3"/>
      <c r="Z8" s="3">
        <v>1.6298271423317396</v>
      </c>
      <c r="AA8" s="3">
        <v>87542</v>
      </c>
      <c r="AB8" s="3"/>
      <c r="AC8" s="3">
        <v>1.2680356538418143</v>
      </c>
      <c r="AD8" s="3">
        <v>105246</v>
      </c>
      <c r="AE8" s="3"/>
      <c r="AF8" s="3">
        <v>1.5515544640791559</v>
      </c>
      <c r="AG8" s="3">
        <v>135634</v>
      </c>
      <c r="AH8" s="13">
        <f>'2022'!D8/'2021'!AG8</f>
        <v>1.1389253432030317</v>
      </c>
    </row>
    <row r="9" spans="1:34" ht="22.5" customHeight="1" x14ac:dyDescent="0.25">
      <c r="A9" s="20"/>
      <c r="B9" s="5" t="s">
        <v>17</v>
      </c>
      <c r="C9" s="3">
        <v>10999</v>
      </c>
      <c r="D9" s="3">
        <v>0.42923574605742015</v>
      </c>
      <c r="E9" s="3">
        <v>7464</v>
      </c>
      <c r="F9" s="3">
        <v>1.4609043805934998</v>
      </c>
      <c r="G9" s="3">
        <v>7905</v>
      </c>
      <c r="H9" s="3">
        <v>0.79026277607609219</v>
      </c>
      <c r="I9" s="3">
        <v>6652</v>
      </c>
      <c r="J9" s="3"/>
      <c r="K9" s="3">
        <v>1.0791513667890658</v>
      </c>
      <c r="L9" s="3">
        <v>5292</v>
      </c>
      <c r="M9" s="3"/>
      <c r="N9" s="3">
        <v>0.62022684310018905</v>
      </c>
      <c r="O9" s="3">
        <v>3351</v>
      </c>
      <c r="P9" s="3"/>
      <c r="Q9" s="3">
        <v>0.65833587320938736</v>
      </c>
      <c r="R9" s="3">
        <v>2605</v>
      </c>
      <c r="S9" s="3"/>
      <c r="T9" s="3">
        <v>1.5893518518518519</v>
      </c>
      <c r="U9" s="3">
        <v>3168</v>
      </c>
      <c r="V9" s="3"/>
      <c r="W9" s="3">
        <v>1.2866297698805709</v>
      </c>
      <c r="X9" s="3">
        <v>3893</v>
      </c>
      <c r="Y9" s="3"/>
      <c r="Z9" s="3">
        <v>0.89359293638215986</v>
      </c>
      <c r="AA9" s="3">
        <v>3624</v>
      </c>
      <c r="AB9" s="3"/>
      <c r="AC9" s="3">
        <v>1.1966050164682036</v>
      </c>
      <c r="AD9" s="3">
        <v>3809</v>
      </c>
      <c r="AE9" s="3"/>
      <c r="AF9" s="3">
        <v>1.1878043616345544</v>
      </c>
      <c r="AG9" s="3">
        <v>9302</v>
      </c>
      <c r="AH9" s="13">
        <f>'2022'!D9/'2021'!AG9</f>
        <v>0.75714900021500753</v>
      </c>
    </row>
    <row r="10" spans="1:34" ht="22.5" customHeight="1" x14ac:dyDescent="0.25">
      <c r="A10" s="20"/>
      <c r="B10" s="21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/>
    </row>
    <row r="11" spans="1:34" ht="22.5" customHeight="1" x14ac:dyDescent="0.25">
      <c r="A11" s="20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4" ht="22.5" customHeight="1" x14ac:dyDescent="0.25">
      <c r="A12" s="16" t="s">
        <v>18</v>
      </c>
      <c r="B12" s="17"/>
      <c r="C12" s="9">
        <f>SUM(C2,C5:C9,C11)</f>
        <v>15795930</v>
      </c>
      <c r="D12" s="9"/>
      <c r="E12" s="9">
        <f t="shared" ref="E12:AG12" si="0">SUM(E2,E5:E9,E11)</f>
        <v>14692889</v>
      </c>
      <c r="F12" s="9"/>
      <c r="G12" s="9">
        <f t="shared" si="0"/>
        <v>14873232</v>
      </c>
      <c r="H12" s="9"/>
      <c r="I12" s="9">
        <f t="shared" si="0"/>
        <v>11180986</v>
      </c>
      <c r="J12" s="9"/>
      <c r="K12" s="9"/>
      <c r="L12" s="9">
        <f t="shared" si="0"/>
        <v>13669946</v>
      </c>
      <c r="M12" s="9"/>
      <c r="N12" s="9"/>
      <c r="O12" s="9">
        <f t="shared" si="0"/>
        <v>13386697</v>
      </c>
      <c r="P12" s="9"/>
      <c r="Q12" s="9"/>
      <c r="R12" s="9">
        <f t="shared" si="0"/>
        <v>13635564</v>
      </c>
      <c r="S12" s="9"/>
      <c r="T12" s="9"/>
      <c r="U12" s="9">
        <f t="shared" si="0"/>
        <v>13253244</v>
      </c>
      <c r="V12" s="9"/>
      <c r="W12" s="9"/>
      <c r="X12" s="9">
        <f t="shared" si="0"/>
        <v>12480004</v>
      </c>
      <c r="Y12" s="9"/>
      <c r="Z12" s="9"/>
      <c r="AA12" s="9">
        <f t="shared" si="0"/>
        <v>13397949</v>
      </c>
      <c r="AB12" s="9"/>
      <c r="AC12" s="9"/>
      <c r="AD12" s="9">
        <f t="shared" si="0"/>
        <v>13347765</v>
      </c>
      <c r="AE12" s="9"/>
      <c r="AF12" s="9"/>
      <c r="AG12" s="9">
        <f t="shared" si="0"/>
        <v>16949775</v>
      </c>
    </row>
    <row r="13" spans="1:34" ht="22.5" customHeight="1" x14ac:dyDescent="0.25">
      <c r="A13" s="19" t="s">
        <v>30</v>
      </c>
      <c r="B13" s="21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</row>
    <row r="14" spans="1:34" ht="22.5" customHeight="1" x14ac:dyDescent="0.25">
      <c r="A14" s="20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ht="22.5" customHeight="1" x14ac:dyDescent="0.25">
      <c r="A15" s="20"/>
      <c r="B15" s="5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4" ht="22.5" customHeight="1" x14ac:dyDescent="0.25">
      <c r="A16" s="20"/>
      <c r="B16" s="5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4" ht="22.5" customHeight="1" x14ac:dyDescent="0.25">
      <c r="A17" s="20"/>
      <c r="B17" s="5" t="s">
        <v>16</v>
      </c>
      <c r="C17" s="3">
        <v>374211</v>
      </c>
      <c r="D17" s="3">
        <v>0.91021032859494932</v>
      </c>
      <c r="E17" s="3">
        <v>372941</v>
      </c>
      <c r="F17" s="3">
        <v>0.97327739703730121</v>
      </c>
      <c r="G17" s="3">
        <v>335089</v>
      </c>
      <c r="H17" s="3">
        <v>0.74390304200756796</v>
      </c>
      <c r="I17" s="3">
        <v>238775</v>
      </c>
      <c r="J17" s="3"/>
      <c r="K17" s="3">
        <v>0.70573723061524507</v>
      </c>
      <c r="L17" s="3">
        <v>178569</v>
      </c>
      <c r="M17" s="3"/>
      <c r="N17" s="3">
        <v>0.56182377219467605</v>
      </c>
      <c r="O17" s="3">
        <v>120156</v>
      </c>
      <c r="P17" s="3"/>
      <c r="Q17" s="3">
        <v>1.0954620754940243</v>
      </c>
      <c r="R17" s="3">
        <v>112443</v>
      </c>
      <c r="S17" s="3"/>
      <c r="T17" s="3">
        <v>1.142241185313206</v>
      </c>
      <c r="U17" s="3">
        <v>136596</v>
      </c>
      <c r="V17" s="3"/>
      <c r="W17" s="3">
        <v>1.2582607667756807</v>
      </c>
      <c r="X17" s="3">
        <v>232679</v>
      </c>
      <c r="Y17" s="3"/>
      <c r="Z17" s="3">
        <v>1.4684061202377447</v>
      </c>
      <c r="AA17" s="3">
        <v>261644</v>
      </c>
      <c r="AB17" s="3"/>
      <c r="AC17" s="3">
        <v>1.1204746306343194</v>
      </c>
      <c r="AD17" s="3">
        <v>290555</v>
      </c>
      <c r="AE17" s="3"/>
      <c r="AF17" s="3">
        <v>1.2822894382227772</v>
      </c>
      <c r="AG17" s="3">
        <v>457906</v>
      </c>
      <c r="AH17" s="13">
        <f>'2022'!D17/'2021'!AG17</f>
        <v>1.0444567225587784</v>
      </c>
    </row>
    <row r="18" spans="1:34" ht="22.5" customHeight="1" x14ac:dyDescent="0.25">
      <c r="A18" s="20"/>
      <c r="B18" s="5" t="s">
        <v>17</v>
      </c>
      <c r="C18" s="3">
        <v>12116</v>
      </c>
      <c r="D18" s="3">
        <v>0.99824976835169366</v>
      </c>
      <c r="E18" s="3">
        <v>10531</v>
      </c>
      <c r="F18" s="3">
        <v>0.92893976897689767</v>
      </c>
      <c r="G18" s="3">
        <v>11500</v>
      </c>
      <c r="H18" s="3">
        <v>1.1884090152103919</v>
      </c>
      <c r="I18" s="3">
        <v>9268</v>
      </c>
      <c r="J18" s="3"/>
      <c r="K18" s="3">
        <v>0.77326233183856508</v>
      </c>
      <c r="L18" s="3">
        <v>9179</v>
      </c>
      <c r="M18" s="3"/>
      <c r="N18" s="3">
        <v>1.0832427207925577</v>
      </c>
      <c r="O18" s="3">
        <v>9832</v>
      </c>
      <c r="P18" s="3"/>
      <c r="Q18" s="3">
        <v>1.5315636850323444</v>
      </c>
      <c r="R18" s="3">
        <v>9965</v>
      </c>
      <c r="S18" s="3"/>
      <c r="T18" s="3">
        <v>0.62569181473929503</v>
      </c>
      <c r="U18" s="3">
        <v>8398</v>
      </c>
      <c r="V18" s="3"/>
      <c r="W18" s="3">
        <v>1.3189013035381751</v>
      </c>
      <c r="X18" s="3">
        <v>10935</v>
      </c>
      <c r="Y18" s="3"/>
      <c r="Z18" s="3">
        <v>0.97926226614895873</v>
      </c>
      <c r="AA18" s="3">
        <v>9270</v>
      </c>
      <c r="AB18" s="3"/>
      <c r="AC18" s="3">
        <v>1.0330720014418311</v>
      </c>
      <c r="AD18" s="3">
        <v>11848</v>
      </c>
      <c r="AE18" s="3"/>
      <c r="AF18" s="3">
        <v>0.95211095603628748</v>
      </c>
      <c r="AG18" s="3">
        <v>11374</v>
      </c>
      <c r="AH18" s="13">
        <f>'2022'!D18/'2021'!AG18</f>
        <v>1.1927202391419025</v>
      </c>
    </row>
    <row r="19" spans="1:34" ht="22.5" customHeight="1" x14ac:dyDescent="0.25">
      <c r="A19" s="20"/>
      <c r="B19" s="21" t="s">
        <v>21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/>
    </row>
    <row r="20" spans="1:34" ht="22.5" customHeight="1" x14ac:dyDescent="0.25">
      <c r="A20" s="2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4" ht="22.5" customHeight="1" x14ac:dyDescent="0.25">
      <c r="A21" s="16" t="s">
        <v>18</v>
      </c>
      <c r="B21" s="17"/>
      <c r="C21" s="9">
        <f>SUM(C2,C14:C18,C20)</f>
        <v>386327</v>
      </c>
      <c r="D21" s="9"/>
      <c r="E21" s="9">
        <f t="shared" ref="E21:AG21" si="1">SUM(E2,E14:E18,E20)</f>
        <v>383472</v>
      </c>
      <c r="F21" s="9"/>
      <c r="G21" s="9">
        <f t="shared" si="1"/>
        <v>346589</v>
      </c>
      <c r="H21" s="9"/>
      <c r="I21" s="9">
        <f t="shared" si="1"/>
        <v>248043</v>
      </c>
      <c r="J21" s="9"/>
      <c r="K21" s="9"/>
      <c r="L21" s="9">
        <f t="shared" si="1"/>
        <v>187748</v>
      </c>
      <c r="M21" s="9"/>
      <c r="N21" s="9"/>
      <c r="O21" s="9">
        <f t="shared" si="1"/>
        <v>129988</v>
      </c>
      <c r="P21" s="9"/>
      <c r="Q21" s="9"/>
      <c r="R21" s="9">
        <f t="shared" si="1"/>
        <v>122408</v>
      </c>
      <c r="S21" s="9"/>
      <c r="T21" s="9"/>
      <c r="U21" s="9">
        <f t="shared" si="1"/>
        <v>144994</v>
      </c>
      <c r="V21" s="9"/>
      <c r="W21" s="9"/>
      <c r="X21" s="9">
        <f t="shared" si="1"/>
        <v>243614</v>
      </c>
      <c r="Y21" s="9"/>
      <c r="Z21" s="9"/>
      <c r="AA21" s="9">
        <f t="shared" si="1"/>
        <v>270914</v>
      </c>
      <c r="AB21" s="9"/>
      <c r="AC21" s="9"/>
      <c r="AD21" s="9">
        <f t="shared" si="1"/>
        <v>302403</v>
      </c>
      <c r="AE21" s="9"/>
      <c r="AF21" s="9"/>
      <c r="AG21" s="9">
        <f t="shared" si="1"/>
        <v>469280</v>
      </c>
    </row>
    <row r="22" spans="1:34" ht="22.5" customHeight="1" x14ac:dyDescent="0.25">
      <c r="A22" s="19" t="s">
        <v>34</v>
      </c>
      <c r="B22" s="21" t="s">
        <v>20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3"/>
    </row>
    <row r="23" spans="1:34" ht="22.5" customHeight="1" x14ac:dyDescent="0.25">
      <c r="A23" s="20"/>
      <c r="B23" s="5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2.5" customHeight="1" x14ac:dyDescent="0.25">
      <c r="A24" s="20"/>
      <c r="B24" s="5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4" ht="22.5" customHeight="1" x14ac:dyDescent="0.25">
      <c r="A25" s="20"/>
      <c r="B25" s="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4" ht="22.5" customHeight="1" x14ac:dyDescent="0.25">
      <c r="A26" s="20"/>
      <c r="B26" s="5" t="s">
        <v>16</v>
      </c>
      <c r="C26" s="3">
        <v>234675</v>
      </c>
      <c r="D26" s="3">
        <v>1.3119867291978127</v>
      </c>
      <c r="E26" s="3">
        <v>217540</v>
      </c>
      <c r="F26" s="3">
        <v>0.90601439208279355</v>
      </c>
      <c r="G26" s="3">
        <v>202025</v>
      </c>
      <c r="H26" s="3">
        <v>0.65039109610282209</v>
      </c>
      <c r="I26" s="3">
        <v>167328</v>
      </c>
      <c r="J26" s="3"/>
      <c r="K26" s="3">
        <v>0.54728476821192051</v>
      </c>
      <c r="L26" s="3">
        <v>121662</v>
      </c>
      <c r="M26" s="3"/>
      <c r="N26" s="3">
        <v>0.4419651500484027</v>
      </c>
      <c r="O26" s="3">
        <v>103597</v>
      </c>
      <c r="P26" s="3"/>
      <c r="Q26" s="3">
        <v>0.75084875698171061</v>
      </c>
      <c r="R26" s="3">
        <v>111741</v>
      </c>
      <c r="S26" s="3"/>
      <c r="T26" s="3">
        <v>1.5749708284714119</v>
      </c>
      <c r="U26" s="3">
        <v>119188</v>
      </c>
      <c r="V26" s="3"/>
      <c r="W26" s="3">
        <v>3.4741618818299687</v>
      </c>
      <c r="X26" s="3">
        <v>0</v>
      </c>
      <c r="Y26" s="3"/>
      <c r="Z26" s="3">
        <v>4.5769312789891776</v>
      </c>
      <c r="AA26" s="3">
        <f>X26*Z26</f>
        <v>0</v>
      </c>
      <c r="AB26" s="3"/>
      <c r="AC26" s="3">
        <v>1.3652845968817524</v>
      </c>
      <c r="AD26" s="3">
        <f>AC26*AA26</f>
        <v>0</v>
      </c>
      <c r="AE26" s="3"/>
      <c r="AF26" s="3"/>
      <c r="AG26" s="3">
        <v>0</v>
      </c>
      <c r="AH26" s="13" t="e">
        <f>'2022'!D26/'2021'!AG26</f>
        <v>#DIV/0!</v>
      </c>
    </row>
    <row r="27" spans="1:34" ht="22.5" customHeight="1" x14ac:dyDescent="0.25">
      <c r="A27" s="20"/>
      <c r="B27" s="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22.5" customHeight="1" x14ac:dyDescent="0.25">
      <c r="A28" s="20"/>
      <c r="B28" s="21" t="s">
        <v>21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1:34" ht="22.5" customHeight="1" x14ac:dyDescent="0.25">
      <c r="A29" s="20"/>
      <c r="B29" s="4"/>
      <c r="C29" s="3">
        <v>140</v>
      </c>
      <c r="D29" s="3">
        <v>0</v>
      </c>
      <c r="E29" s="3">
        <v>120</v>
      </c>
      <c r="F29" s="3"/>
      <c r="G29" s="3">
        <v>0</v>
      </c>
      <c r="H29" s="3">
        <v>0.26805385556915545</v>
      </c>
      <c r="I29" s="3">
        <f>G29*H29</f>
        <v>0</v>
      </c>
      <c r="J29" s="3"/>
      <c r="K29" s="3">
        <v>8.2191780821917804E-2</v>
      </c>
      <c r="L29" s="3">
        <f>I29*K29</f>
        <v>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e">
        <f>AD29/AA29</f>
        <v>#DIV/0!</v>
      </c>
      <c r="AF29" s="3"/>
      <c r="AG29" s="3"/>
    </row>
    <row r="30" spans="1:34" ht="22.5" customHeight="1" x14ac:dyDescent="0.25">
      <c r="A30" s="16" t="s">
        <v>18</v>
      </c>
      <c r="B30" s="17"/>
      <c r="C30" s="9">
        <f>SUM(C11,C23:C27,C29)</f>
        <v>234815</v>
      </c>
      <c r="D30" s="9"/>
      <c r="E30" s="9">
        <f>SUM(E11,E23:E27,E29)</f>
        <v>217660</v>
      </c>
      <c r="F30" s="9"/>
      <c r="G30" s="9">
        <f t="shared" ref="G30:AG30" si="2">SUM(G11,G23:G27,G29)</f>
        <v>202025</v>
      </c>
      <c r="H30" s="9"/>
      <c r="I30" s="9">
        <f t="shared" si="2"/>
        <v>167328</v>
      </c>
      <c r="J30" s="9"/>
      <c r="K30" s="9"/>
      <c r="L30" s="9">
        <f t="shared" si="2"/>
        <v>121662</v>
      </c>
      <c r="M30" s="9"/>
      <c r="N30" s="9"/>
      <c r="O30" s="9">
        <f t="shared" si="2"/>
        <v>103597</v>
      </c>
      <c r="P30" s="9"/>
      <c r="Q30" s="9"/>
      <c r="R30" s="9">
        <f t="shared" si="2"/>
        <v>111741</v>
      </c>
      <c r="S30" s="9"/>
      <c r="T30" s="9"/>
      <c r="U30" s="9">
        <f t="shared" si="2"/>
        <v>119188</v>
      </c>
      <c r="V30" s="9"/>
      <c r="W30" s="9"/>
      <c r="X30" s="9">
        <f t="shared" si="2"/>
        <v>0</v>
      </c>
      <c r="Y30" s="9"/>
      <c r="Z30" s="9"/>
      <c r="AA30" s="9">
        <f t="shared" si="2"/>
        <v>0</v>
      </c>
      <c r="AB30" s="9"/>
      <c r="AC30" s="9"/>
      <c r="AD30" s="9">
        <f t="shared" si="2"/>
        <v>0</v>
      </c>
      <c r="AE30" s="9"/>
      <c r="AF30" s="9"/>
      <c r="AG30" s="9">
        <f t="shared" si="2"/>
        <v>0</v>
      </c>
    </row>
    <row r="31" spans="1:34" ht="22.5" customHeight="1" x14ac:dyDescent="0.25">
      <c r="A31" s="16" t="s">
        <v>18</v>
      </c>
      <c r="B31" s="17"/>
      <c r="C31" s="9">
        <f>C12+C21+C30</f>
        <v>16417072</v>
      </c>
      <c r="D31" s="9"/>
      <c r="E31" s="9">
        <f t="shared" ref="E31:AG31" si="3">E12+E21+E30</f>
        <v>15294021</v>
      </c>
      <c r="F31" s="9"/>
      <c r="G31" s="9">
        <f t="shared" si="3"/>
        <v>15421846</v>
      </c>
      <c r="H31" s="9"/>
      <c r="I31" s="9">
        <f t="shared" si="3"/>
        <v>11596357</v>
      </c>
      <c r="J31" s="9"/>
      <c r="K31" s="9"/>
      <c r="L31" s="9">
        <f t="shared" si="3"/>
        <v>13979356</v>
      </c>
      <c r="M31" s="9"/>
      <c r="N31" s="9"/>
      <c r="O31" s="9">
        <f t="shared" si="3"/>
        <v>13620282</v>
      </c>
      <c r="P31" s="9"/>
      <c r="Q31" s="9"/>
      <c r="R31" s="9">
        <f t="shared" si="3"/>
        <v>13869713</v>
      </c>
      <c r="S31" s="9"/>
      <c r="T31" s="9"/>
      <c r="U31" s="9">
        <f t="shared" si="3"/>
        <v>13517426</v>
      </c>
      <c r="V31" s="9"/>
      <c r="W31" s="9"/>
      <c r="X31" s="9">
        <f t="shared" si="3"/>
        <v>12723618</v>
      </c>
      <c r="Y31" s="9"/>
      <c r="Z31" s="9"/>
      <c r="AA31" s="9">
        <f t="shared" si="3"/>
        <v>13668863</v>
      </c>
      <c r="AB31" s="9"/>
      <c r="AC31" s="9"/>
      <c r="AD31" s="9">
        <f t="shared" si="3"/>
        <v>13650168</v>
      </c>
      <c r="AE31" s="9"/>
      <c r="AF31" s="9"/>
      <c r="AG31" s="9">
        <f t="shared" si="3"/>
        <v>17419055</v>
      </c>
    </row>
  </sheetData>
  <mergeCells count="14">
    <mergeCell ref="A31:B31"/>
    <mergeCell ref="A2:AG2"/>
    <mergeCell ref="A4:A11"/>
    <mergeCell ref="B4:AG4"/>
    <mergeCell ref="B10:AG10"/>
    <mergeCell ref="A12:B12"/>
    <mergeCell ref="A13:A20"/>
    <mergeCell ref="B13:AG13"/>
    <mergeCell ref="B19:AG19"/>
    <mergeCell ref="A21:B21"/>
    <mergeCell ref="A22:A29"/>
    <mergeCell ref="B22:AG22"/>
    <mergeCell ref="B28:AG28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dcterms:created xsi:type="dcterms:W3CDTF">2013-11-13T16:10:49Z</dcterms:created>
  <dcterms:modified xsi:type="dcterms:W3CDTF">2025-01-23T11:43:48Z</dcterms:modified>
</cp:coreProperties>
</file>