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msk3\операционный департамент\Отдел реализации\для сайта\_ТСО\по факту\"/>
    </mc:Choice>
  </mc:AlternateContent>
  <bookViews>
    <workbookView xWindow="11370" yWindow="60" windowWidth="13665" windowHeight="9045" firstSheet="8" activeTab="11"/>
  </bookViews>
  <sheets>
    <sheet name="2013 " sheetId="5" state="hidden" r:id="rId1"/>
    <sheet name="2014" sheetId="6" state="hidden" r:id="rId2"/>
    <sheet name="2015 " sheetId="7" state="hidden" r:id="rId3"/>
    <sheet name="2016" sheetId="8" state="hidden" r:id="rId4"/>
    <sheet name="2017" sheetId="9" state="hidden" r:id="rId5"/>
    <sheet name="2018" sheetId="10" state="hidden" r:id="rId6"/>
    <sheet name="2019" sheetId="11" state="hidden" r:id="rId7"/>
    <sheet name="2020" sheetId="12" state="hidden" r:id="rId8"/>
    <sheet name="2021" sheetId="13" r:id="rId9"/>
    <sheet name="2022" sheetId="14" r:id="rId10"/>
    <sheet name="2023" sheetId="15" r:id="rId11"/>
    <sheet name="2024" sheetId="16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calcPr calcId="162913"/>
</workbook>
</file>

<file path=xl/calcChain.xml><?xml version="1.0" encoding="utf-8"?>
<calcChain xmlns="http://schemas.openxmlformats.org/spreadsheetml/2006/main">
  <c r="N12" i="16" l="1"/>
  <c r="M12" i="16"/>
  <c r="L12" i="16"/>
  <c r="K12" i="16"/>
  <c r="J12" i="16"/>
  <c r="I12" i="16"/>
  <c r="H12" i="16"/>
  <c r="G12" i="16"/>
  <c r="F12" i="16"/>
  <c r="E12" i="16"/>
  <c r="D12" i="16"/>
  <c r="C12" i="16"/>
  <c r="C12" i="15" l="1"/>
  <c r="AH11" i="13"/>
  <c r="AH9" i="13"/>
  <c r="AH8" i="13"/>
  <c r="AH7" i="13"/>
  <c r="AH6" i="13"/>
  <c r="N12" i="15"/>
  <c r="M12" i="15"/>
  <c r="L12" i="15"/>
  <c r="K12" i="15"/>
  <c r="J12" i="15"/>
  <c r="I12" i="15"/>
  <c r="H12" i="15"/>
  <c r="G12" i="15"/>
  <c r="F12" i="15"/>
  <c r="E12" i="15"/>
  <c r="D12" i="15"/>
  <c r="AS11" i="14" l="1"/>
  <c r="AS9" i="14"/>
  <c r="AS8" i="14"/>
  <c r="AS7" i="14"/>
  <c r="AS6" i="14"/>
  <c r="AO11" i="14" l="1"/>
  <c r="AO9" i="14"/>
  <c r="AO8" i="14"/>
  <c r="AO7" i="14"/>
  <c r="AO6" i="14"/>
  <c r="AK11" i="14" l="1"/>
  <c r="AK9" i="14"/>
  <c r="AK8" i="14"/>
  <c r="AK7" i="14"/>
  <c r="AK6" i="14"/>
  <c r="AG11" i="14" l="1"/>
  <c r="AG9" i="14"/>
  <c r="AG8" i="14"/>
  <c r="AG7" i="14"/>
  <c r="AG6" i="14"/>
  <c r="AC11" i="14" l="1"/>
  <c r="AC9" i="14"/>
  <c r="AC8" i="14"/>
  <c r="AC7" i="14"/>
  <c r="AC6" i="14"/>
  <c r="Y11" i="14" l="1"/>
  <c r="Y9" i="14"/>
  <c r="Y8" i="14"/>
  <c r="Y7" i="14"/>
  <c r="Y6" i="14"/>
  <c r="U11" i="14" l="1"/>
  <c r="U9" i="14"/>
  <c r="U8" i="14"/>
  <c r="U7" i="14"/>
  <c r="U6" i="14"/>
  <c r="Q11" i="14" l="1"/>
  <c r="Q9" i="14"/>
  <c r="Q8" i="14"/>
  <c r="Q7" i="14"/>
  <c r="Q6" i="14"/>
  <c r="M9" i="14" l="1"/>
  <c r="M8" i="14"/>
  <c r="M7" i="14"/>
  <c r="M6" i="14"/>
  <c r="M11" i="14"/>
  <c r="J9" i="14" l="1"/>
  <c r="J8" i="14"/>
  <c r="J7" i="14"/>
  <c r="J6" i="14"/>
  <c r="J11" i="14"/>
  <c r="G9" i="14" l="1"/>
  <c r="G8" i="14"/>
  <c r="G7" i="14"/>
  <c r="G6" i="14"/>
  <c r="G11" i="14"/>
  <c r="D9" i="14" l="1"/>
  <c r="D8" i="14"/>
  <c r="D7" i="14"/>
  <c r="D6" i="14"/>
  <c r="D11" i="14"/>
  <c r="D12" i="14" l="1"/>
  <c r="W11" i="12"/>
  <c r="W9" i="12"/>
  <c r="W8" i="12"/>
  <c r="W7" i="12"/>
  <c r="W6" i="12"/>
  <c r="M12" i="14"/>
  <c r="J12" i="14"/>
  <c r="AS12" i="14"/>
  <c r="AO12" i="14"/>
  <c r="AK12" i="14"/>
  <c r="AG12" i="14"/>
  <c r="AC12" i="14"/>
  <c r="Y12" i="14"/>
  <c r="U12" i="14"/>
  <c r="Q12" i="14"/>
  <c r="G12" i="14"/>
  <c r="AG9" i="13" l="1"/>
  <c r="AG8" i="13"/>
  <c r="AG7" i="13"/>
  <c r="AG6" i="13"/>
  <c r="AG11" i="13"/>
  <c r="AD11" i="13" l="1"/>
  <c r="AD9" i="13"/>
  <c r="AD8" i="13"/>
  <c r="AD7" i="13"/>
  <c r="AD6" i="13"/>
  <c r="AA9" i="13"/>
  <c r="AA8" i="13"/>
  <c r="AA7" i="13"/>
  <c r="AA6" i="13"/>
  <c r="AA11" i="13"/>
  <c r="X9" i="13"/>
  <c r="X8" i="13"/>
  <c r="X7" i="13"/>
  <c r="X6" i="13"/>
  <c r="X11" i="13"/>
  <c r="U9" i="13"/>
  <c r="U8" i="13"/>
  <c r="U7" i="13"/>
  <c r="U6" i="13"/>
  <c r="U11" i="13"/>
  <c r="R9" i="13"/>
  <c r="R8" i="13"/>
  <c r="R7" i="13"/>
  <c r="R6" i="13"/>
  <c r="R11" i="13"/>
  <c r="O11" i="13"/>
  <c r="O9" i="13"/>
  <c r="O8" i="13"/>
  <c r="O7" i="13"/>
  <c r="O6" i="13"/>
  <c r="L9" i="13"/>
  <c r="L8" i="13"/>
  <c r="L7" i="13"/>
  <c r="L6" i="13"/>
  <c r="L11" i="13"/>
  <c r="G11" i="13"/>
  <c r="G9" i="13"/>
  <c r="G8" i="13"/>
  <c r="G7" i="13"/>
  <c r="G6" i="13"/>
  <c r="E11" i="13"/>
  <c r="E9" i="13"/>
  <c r="E8" i="13"/>
  <c r="E7" i="13"/>
  <c r="E6" i="13"/>
  <c r="C9" i="13"/>
  <c r="C8" i="13"/>
  <c r="C7" i="13"/>
  <c r="C6" i="13"/>
  <c r="C11" i="13"/>
  <c r="AA12" i="13"/>
  <c r="X12" i="13"/>
  <c r="L12" i="13"/>
  <c r="C12" i="13"/>
  <c r="U12" i="13"/>
  <c r="R12" i="13"/>
  <c r="O12" i="13"/>
  <c r="I12" i="13"/>
  <c r="G12" i="13"/>
  <c r="E12" i="13"/>
  <c r="V11" i="12"/>
  <c r="V9" i="12"/>
  <c r="V8" i="12"/>
  <c r="V7" i="12"/>
  <c r="T6" i="12"/>
  <c r="V6" i="12"/>
  <c r="P11" i="11"/>
  <c r="P9" i="11"/>
  <c r="P8" i="11"/>
  <c r="P7" i="11"/>
  <c r="P6" i="11"/>
  <c r="T9" i="12"/>
  <c r="T8" i="12"/>
  <c r="T7" i="12"/>
  <c r="T11" i="12"/>
  <c r="O11" i="11"/>
  <c r="O9" i="11"/>
  <c r="O8" i="11"/>
  <c r="O7" i="11"/>
  <c r="O6" i="11"/>
  <c r="P11" i="12"/>
  <c r="P9" i="12"/>
  <c r="P8" i="12"/>
  <c r="P7" i="12"/>
  <c r="P6" i="12"/>
  <c r="N11" i="12"/>
  <c r="N9" i="12"/>
  <c r="N8" i="12"/>
  <c r="N7" i="12"/>
  <c r="N6" i="12"/>
  <c r="L11" i="12"/>
  <c r="L9" i="12"/>
  <c r="L8" i="12"/>
  <c r="L7" i="12"/>
  <c r="L6" i="12"/>
  <c r="J11" i="12"/>
  <c r="J9" i="12"/>
  <c r="J8" i="12"/>
  <c r="J7" i="12"/>
  <c r="J6" i="12"/>
  <c r="H11" i="12"/>
  <c r="H9" i="12"/>
  <c r="H8" i="12"/>
  <c r="H7" i="12"/>
  <c r="H6" i="12"/>
  <c r="F9" i="12"/>
  <c r="F8" i="12"/>
  <c r="F7" i="12"/>
  <c r="F6" i="12"/>
  <c r="F11" i="12"/>
  <c r="E7" i="12"/>
  <c r="E11" i="12"/>
  <c r="E9" i="12"/>
  <c r="E8" i="12"/>
  <c r="E6" i="12"/>
  <c r="C7" i="12"/>
  <c r="D11" i="12"/>
  <c r="D9" i="12"/>
  <c r="D8" i="12"/>
  <c r="D7" i="12"/>
  <c r="D6" i="12"/>
  <c r="C11" i="12"/>
  <c r="C9" i="12"/>
  <c r="C8" i="12"/>
  <c r="C6" i="12"/>
  <c r="V12" i="12"/>
  <c r="T12" i="12"/>
  <c r="R12" i="12"/>
  <c r="P12" i="12"/>
  <c r="N12" i="12"/>
  <c r="L12" i="12"/>
  <c r="J12" i="12"/>
  <c r="H12" i="12"/>
  <c r="F12" i="12"/>
  <c r="E12" i="12"/>
  <c r="D12" i="12"/>
  <c r="C12" i="12"/>
  <c r="N11" i="11"/>
  <c r="N9" i="11"/>
  <c r="N8" i="11"/>
  <c r="N7" i="11"/>
  <c r="N6" i="11"/>
  <c r="M11" i="11"/>
  <c r="M9" i="11"/>
  <c r="M8" i="11"/>
  <c r="M7" i="11"/>
  <c r="M6" i="11"/>
  <c r="L11" i="11"/>
  <c r="L9" i="11"/>
  <c r="L8" i="11"/>
  <c r="L7" i="11"/>
  <c r="L6" i="11"/>
  <c r="K6" i="11"/>
  <c r="K7" i="11"/>
  <c r="K8" i="11"/>
  <c r="K9" i="11"/>
  <c r="K11" i="11"/>
  <c r="J11" i="11"/>
  <c r="J9" i="11"/>
  <c r="J8" i="11"/>
  <c r="J7" i="11"/>
  <c r="J6" i="11"/>
  <c r="I7" i="11"/>
  <c r="I11" i="11"/>
  <c r="I9" i="11"/>
  <c r="I8" i="11"/>
  <c r="I6" i="11"/>
  <c r="H11" i="11"/>
  <c r="H9" i="11"/>
  <c r="H8" i="11"/>
  <c r="H7" i="11"/>
  <c r="H6" i="11"/>
  <c r="G11" i="11"/>
  <c r="G9" i="11"/>
  <c r="G8" i="11"/>
  <c r="G7" i="11"/>
  <c r="G6" i="11"/>
  <c r="F9" i="11"/>
  <c r="F8" i="11"/>
  <c r="F7" i="11"/>
  <c r="F6" i="11"/>
  <c r="F11" i="11"/>
  <c r="E11" i="11"/>
  <c r="E9" i="11"/>
  <c r="E8" i="11"/>
  <c r="E7" i="11"/>
  <c r="E6" i="11"/>
  <c r="D7" i="11"/>
  <c r="D11" i="11"/>
  <c r="D9" i="11"/>
  <c r="D8" i="11"/>
  <c r="D6" i="11"/>
  <c r="C7" i="11"/>
  <c r="Q7" i="11"/>
  <c r="C11" i="11"/>
  <c r="Q11" i="11"/>
  <c r="C9" i="11"/>
  <c r="Q9" i="11"/>
  <c r="C8" i="11"/>
  <c r="Q8" i="11"/>
  <c r="C6" i="11"/>
  <c r="Q6" i="11"/>
  <c r="H12" i="11"/>
  <c r="G12" i="11"/>
  <c r="F12" i="11"/>
  <c r="E12" i="11"/>
  <c r="D12" i="11"/>
  <c r="C12" i="11"/>
  <c r="M12" i="11"/>
  <c r="K12" i="11"/>
  <c r="I12" i="11"/>
  <c r="N12" i="11"/>
  <c r="L12" i="11"/>
  <c r="J12" i="11"/>
  <c r="N7" i="10"/>
  <c r="N11" i="10"/>
  <c r="N9" i="10"/>
  <c r="N8" i="10"/>
  <c r="N6" i="10"/>
  <c r="M7" i="10"/>
  <c r="M9" i="10"/>
  <c r="M8" i="10"/>
  <c r="M6" i="10"/>
  <c r="M11" i="10"/>
  <c r="L11" i="10"/>
  <c r="L9" i="10"/>
  <c r="L8" i="10"/>
  <c r="L7" i="10"/>
  <c r="L6" i="10"/>
  <c r="K11" i="10"/>
  <c r="K9" i="10"/>
  <c r="K8" i="10"/>
  <c r="K7" i="10"/>
  <c r="K6" i="10"/>
  <c r="J9" i="10"/>
  <c r="J8" i="10"/>
  <c r="J7" i="10"/>
  <c r="J6" i="10"/>
  <c r="I7" i="10"/>
  <c r="I9" i="10"/>
  <c r="I8" i="10"/>
  <c r="I6" i="10"/>
  <c r="G7" i="10"/>
  <c r="N12" i="10"/>
  <c r="M12" i="10"/>
  <c r="L12" i="10"/>
  <c r="K12" i="10"/>
  <c r="J12" i="10"/>
  <c r="I12" i="10"/>
  <c r="H12" i="10"/>
  <c r="G12" i="10"/>
  <c r="F12" i="10"/>
  <c r="E12" i="10"/>
  <c r="D12" i="10"/>
  <c r="C12" i="10"/>
  <c r="K12" i="9"/>
  <c r="J12" i="9"/>
  <c r="I12" i="9"/>
  <c r="G12" i="9"/>
  <c r="N12" i="9"/>
  <c r="M12" i="9"/>
  <c r="L12" i="9"/>
  <c r="H12" i="9"/>
  <c r="E12" i="9"/>
  <c r="D12" i="9"/>
  <c r="C12" i="9"/>
  <c r="F12" i="9"/>
  <c r="F9" i="8"/>
  <c r="F8" i="8"/>
  <c r="F7" i="8"/>
  <c r="F6" i="8"/>
  <c r="N12" i="8"/>
  <c r="L12" i="8"/>
  <c r="K12" i="8"/>
  <c r="I12" i="8"/>
  <c r="H12" i="8"/>
  <c r="G12" i="8"/>
  <c r="F12" i="8"/>
  <c r="E12" i="8"/>
  <c r="D12" i="8"/>
  <c r="C12" i="8"/>
  <c r="M12" i="8"/>
  <c r="J12" i="8"/>
  <c r="M9" i="7"/>
  <c r="M8" i="7"/>
  <c r="M7" i="7"/>
  <c r="M6" i="7"/>
  <c r="M5" i="7"/>
  <c r="J5" i="7"/>
  <c r="J9" i="7"/>
  <c r="J8" i="7"/>
  <c r="J7" i="7"/>
  <c r="J6" i="7"/>
  <c r="H12" i="7"/>
  <c r="E12" i="7"/>
  <c r="D12" i="7"/>
  <c r="F12" i="7"/>
  <c r="G12" i="7"/>
  <c r="I12" i="7"/>
  <c r="J12" i="7"/>
  <c r="K12" i="7"/>
  <c r="L12" i="7"/>
  <c r="M12" i="7"/>
  <c r="N12" i="7"/>
  <c r="C12" i="7"/>
  <c r="C12" i="6"/>
  <c r="C14" i="6"/>
  <c r="N12" i="6"/>
  <c r="N14" i="6"/>
  <c r="M12" i="6"/>
  <c r="M14" i="6"/>
  <c r="L12" i="6"/>
  <c r="L14" i="6"/>
  <c r="K12" i="6"/>
  <c r="K14" i="6"/>
  <c r="J12" i="6"/>
  <c r="J14" i="6"/>
  <c r="I12" i="6"/>
  <c r="I14" i="6"/>
  <c r="H12" i="6"/>
  <c r="H14" i="6"/>
  <c r="G12" i="6"/>
  <c r="G14" i="6"/>
  <c r="F12" i="6"/>
  <c r="F14" i="6"/>
  <c r="E12" i="6"/>
  <c r="E14" i="6"/>
  <c r="D12" i="6"/>
  <c r="D14" i="6"/>
  <c r="C11" i="5"/>
  <c r="C13" i="5"/>
  <c r="N11" i="5"/>
  <c r="N13" i="5"/>
  <c r="M11" i="5"/>
  <c r="M13" i="5"/>
  <c r="L11" i="5"/>
  <c r="L13" i="5"/>
  <c r="K11" i="5"/>
  <c r="K13" i="5"/>
  <c r="J11" i="5"/>
  <c r="J13" i="5"/>
  <c r="I11" i="5"/>
  <c r="I13" i="5"/>
  <c r="H11" i="5"/>
  <c r="H13" i="5"/>
  <c r="G11" i="5"/>
  <c r="G13" i="5"/>
  <c r="F11" i="5"/>
  <c r="F13" i="5"/>
  <c r="E11" i="5"/>
  <c r="E13" i="5"/>
  <c r="D11" i="5"/>
  <c r="D13" i="5"/>
  <c r="AG12" i="13" l="1"/>
  <c r="AD12" i="13"/>
</calcChain>
</file>

<file path=xl/sharedStrings.xml><?xml version="1.0" encoding="utf-8"?>
<sst xmlns="http://schemas.openxmlformats.org/spreadsheetml/2006/main" count="293" uniqueCount="38">
  <si>
    <t>Наименование ТСО</t>
  </si>
  <si>
    <t>Расчетный период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</si>
  <si>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</si>
  <si>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</si>
  <si>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</si>
  <si>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</si>
  <si>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</si>
  <si>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</si>
  <si>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</si>
  <si>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</si>
  <si>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</si>
  <si>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</si>
  <si>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</si>
  <si>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</si>
  <si>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ВН</t>
  </si>
  <si>
    <t>СН1</t>
  </si>
  <si>
    <t>СН2</t>
  </si>
  <si>
    <t>НН</t>
  </si>
  <si>
    <t>ИТОГО</t>
  </si>
  <si>
    <t>Информация о фактическом полезном отпуске электрической энергии (мощности) потребителям ООО "РУСЭНЕРГОСБЫТ" в границах Республики Карелия в разрезе ТСО за 2013 год</t>
  </si>
  <si>
    <t>Информация о фактическом полезном отпуске электрической энергии (мощности) потребителям ООО "РУСЭНЕРГОСБЫТ" в границах Республики Карелия в разрезе ТСО за 2014 год</t>
  </si>
  <si>
    <t>Октябрьская дирекция по энергообеспечению - структурного подразделения "Трансэнерго"- филиала ОАО "РЖД"</t>
  </si>
  <si>
    <t>ВН1</t>
  </si>
  <si>
    <t>Информация о фактическом полезном отпуске электрической энергии (мощности) потребителям ООО "РУСЭНЕРГОСБЫТ" в границах Республики Карелия в разрезе ТСО за 2015 год</t>
  </si>
  <si>
    <t>ОАО "МРСК Северо-Запада" "Карелэнерго"</t>
  </si>
  <si>
    <t>Прочие потребители, кВт*ч</t>
  </si>
  <si>
    <t>Население, кВт*ч</t>
  </si>
  <si>
    <t>Информация о фактическом полезном отпуске электрической энергии (мощности) потребителям ООО "РУСЭНЕРГОСБЫТ" в границах Республики Карелия в разрезе ТСО за 2016 год</t>
  </si>
  <si>
    <t>ПАО "МРСК Северо-Запада" "Карелэнерго"</t>
  </si>
  <si>
    <t>Информация о фактическом полезном отпуске электрической энергии (мощности) потребителям ООО "РУСЭНЕРГОСБЫТ" в границах Республики Карелия в разрезе ТСО за 2017 год</t>
  </si>
  <si>
    <t>Информация о фактическом полезном отпуске электрической энергии (мощности) потребителям ООО "РУСЭНЕРГОСБЫТ" в границах Республики Карелия в разрезе ТСО за 2018 год</t>
  </si>
  <si>
    <t>Информация о фактическом полезном отпуске электрической энергии (мощности) потребителям ООО "РУСЭНЕРГОСБЫТ" в границах Республики Карелия в разрезе ТСО за 2019 год</t>
  </si>
  <si>
    <t>Информация о фактическом полезном отпуске электрической энергии (мощности) потребителям ООО "РУСЭНЕРГОСБЫТ" в границах Республики Карелия в разрезе ТСО за 2020 год</t>
  </si>
  <si>
    <t>Карельский филиал ПАО "МРСК Северо-Запада" - "Карелэнерго"</t>
  </si>
  <si>
    <t>Информация о фактическом полезном отпуске электрической энергии (мощности) потребителям ООО "РУСЭНЕРГОСБЫТ" в границах Республики Карелия в разрезе ТСО за 2021 год</t>
  </si>
  <si>
    <t>Информация о фактическом полезном отпуске электрической энергии (мощности) потребителям ООО "РУСЭНЕРГОСБЫТ" в границах Республики Карелия в разрезе ТСО за 2022 год</t>
  </si>
  <si>
    <t>Информация о фактическом полезном отпуске электрической энергии (мощности) потребителям ООО "РУСЭНЕРГОСБЫТ" в границах Республики Карелия в разрезе ТСО за 2023 год</t>
  </si>
  <si>
    <t>Информация о фактическом полезном отпуске электрической энергии (мощности) потребителям ООО "РУСЭНЕРГОСБЫТ" в границах Республики Карелия в разрезе ТСО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</si>
</sst>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3" fontId="2" fillId="0" borderId="3" xfId="0" applyNumberFormat="1" applyFont="1" applyBorder="1" applyAlignment="1">
      <alignment horizontal="center" vertical="center"/>
    </xf>
    <xf numFmtId="3" fontId="2" fillId="0" borderId="3" xfId="0" applyNumberFormat="1" applyFont="1" applyBorder="1"/>
    <xf numFmtId="3" fontId="2" fillId="0" borderId="3" xfId="0" applyNumberFormat="1" applyFont="1" applyBorder="1" applyAlignment="1">
      <alignment horizontal="center" vertical="center" wrapText="1"/>
    </xf>
    <xf numFmtId="3" fontId="3" fillId="0" borderId="3" xfId="0" applyNumberFormat="1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3" fillId="0" borderId="3" xfId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 wrapText="1"/>
    </xf>
    <xf numFmtId="3" fontId="2" fillId="0" borderId="0" xfId="0" applyNumberFormat="1" applyFont="1"/>
    <xf numFmtId="3" fontId="4" fillId="0" borderId="0" xfId="0" applyNumberFormat="1" applyFont="1"/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vertical="center"/>
    </xf>
    <xf numFmtId="3" fontId="3" fillId="0" borderId="6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6;&#1072;&#1089;&#1095;&#1077;&#1090;&#1099;%202015\&#1059;&#1089;&#1083;&#1091;&#1075;&#1080;%202015\_&#1059;&#1089;&#1083;&#1091;&#1075;&#1080;%202015%20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6;&#1072;&#1089;&#1095;&#1077;&#1090;&#1099;%202022\&#1091;&#1089;&#1083;&#1091;&#1075;&#1080;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mino1\or\&#1056;&#1072;&#1089;&#1095;&#1077;&#1090;&#1099;%202018\&#1091;&#1089;&#1083;&#1091;&#1075;&#1080;%202018\&#1091;&#1089;&#1083;&#1091;&#1075;&#1080;%20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6;&#1072;&#1089;&#1095;&#1077;&#1090;&#1099;%202018\&#1091;&#1089;&#1083;&#1091;&#1075;&#1080;%202018\&#1091;&#1089;&#1083;&#1091;&#1075;&#1080;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mino1\or\&#1056;&#1072;&#1089;&#1095;&#1077;&#1090;&#1099;%202019\&#1091;&#1089;&#1083;&#1091;&#1075;&#1080;%20201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6;&#1072;&#1089;&#1095;&#1077;&#1090;&#1099;%202019\&#1091;&#1089;&#1083;&#1091;&#1075;&#1080;%202019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6;&#1072;&#1089;&#1095;&#1077;&#1090;&#1099;%202020\&#1091;&#1089;&#1083;&#1091;&#1075;&#1080;%202020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6;&#1072;&#1089;&#1095;&#1077;&#1090;&#1099;%202021\&#1091;&#1089;&#1083;&#1091;&#1075;&#1080;%20202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1056;&#1072;&#1089;&#1095;&#1077;&#1090;&#1099;%202021\&#1091;&#1089;&#1083;&#1091;&#1075;&#1080;%20202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1056;&#1072;&#1089;&#1095;&#1077;&#1090;&#1099;%202022\&#1091;&#1089;&#1083;&#1091;&#1075;&#1080;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ый"/>
      <sheetName val="Оглавление"/>
      <sheetName val="оренбург"/>
      <sheetName val="челябинск"/>
      <sheetName val="астрахань"/>
      <sheetName val="саратов"/>
      <sheetName val="Архангельск"/>
      <sheetName val="Тула"/>
      <sheetName val="Республика Коми"/>
      <sheetName val="Псков"/>
      <sheetName val="липецк"/>
      <sheetName val="н.новгород"/>
      <sheetName val="пенза"/>
      <sheetName val="ульяновск"/>
      <sheetName val="вологда"/>
      <sheetName val="киров"/>
      <sheetName val="новгород"/>
      <sheetName val="Свердловск"/>
      <sheetName val="тверь"/>
      <sheetName val="Курск"/>
      <sheetName val="Орел"/>
      <sheetName val="МО"/>
      <sheetName val="лен обл"/>
      <sheetName val="питер"/>
      <sheetName val="владимир"/>
      <sheetName val="удмуртия"/>
      <sheetName val="смоленск"/>
      <sheetName val="мордовия"/>
      <sheetName val="чувашия"/>
      <sheetName val="рязань"/>
      <sheetName val="хакасия"/>
      <sheetName val="калуга"/>
      <sheetName val="брянск"/>
      <sheetName val="карелия"/>
      <sheetName val="кузбасс"/>
      <sheetName val="мурманск"/>
      <sheetName val="кострома"/>
      <sheetName val="омск"/>
      <sheetName val="ярославль"/>
      <sheetName val="волгоград"/>
      <sheetName val="ростов"/>
      <sheetName val="дагестан"/>
      <sheetName val="Башкирия"/>
      <sheetName val="кубань"/>
      <sheetName val="иркутск"/>
      <sheetName val="Амур"/>
      <sheetName val="ЕАО"/>
      <sheetName val="Приморье"/>
      <sheetName val="Хабаровск"/>
      <sheetName val="чита"/>
      <sheetName val="бурятия"/>
      <sheetName val="воронеж"/>
      <sheetName val="алтай"/>
      <sheetName val="Татарстан"/>
      <sheetName val="Самара"/>
      <sheetName val="иваново"/>
      <sheetName val="Марий Эл"/>
      <sheetName val="Томск"/>
      <sheetName val="Пермь"/>
      <sheetName val="Ставрополь"/>
      <sheetName val="Тамбов"/>
      <sheetName val="Белгород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223">
          <cell r="L223">
            <v>31091284</v>
          </cell>
        </row>
        <row r="224">
          <cell r="L224">
            <v>7459071</v>
          </cell>
        </row>
        <row r="227">
          <cell r="L227">
            <v>383129</v>
          </cell>
        </row>
        <row r="228">
          <cell r="L228">
            <v>525210</v>
          </cell>
        </row>
        <row r="229">
          <cell r="L229">
            <v>65476</v>
          </cell>
        </row>
        <row r="232">
          <cell r="L232">
            <v>217580.99999998137</v>
          </cell>
        </row>
        <row r="233">
          <cell r="L233">
            <v>42721</v>
          </cell>
        </row>
        <row r="234">
          <cell r="L234">
            <v>1604105</v>
          </cell>
        </row>
        <row r="235">
          <cell r="L235">
            <v>668555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Алтайский край"/>
      <sheetName val="Амурская область"/>
      <sheetName val="Архангельская область"/>
      <sheetName val="Астраханская область"/>
      <sheetName val="Белгородская область"/>
      <sheetName val="Брянская область"/>
      <sheetName val="Владимирская область"/>
      <sheetName val="Волгоградская область"/>
      <sheetName val="Вологодская область"/>
      <sheetName val="Воронежская область"/>
      <sheetName val="ЕАО"/>
      <sheetName val="Забайкальский край"/>
      <sheetName val="Ивановская область"/>
      <sheetName val="Иркутская область"/>
      <sheetName val="КБР"/>
      <sheetName val="Калининградская область"/>
      <sheetName val="Калужская область"/>
      <sheetName val="Кемеровская область"/>
      <sheetName val="Кировская область"/>
      <sheetName val="Костромская область"/>
      <sheetName val="Краснодарский край"/>
      <sheetName val="Красноярский край"/>
      <sheetName val="Курганская область"/>
      <sheetName val="Курская область"/>
      <sheetName val="Ленинградская область"/>
      <sheetName val="Липецкая область"/>
      <sheetName val="Москва"/>
      <sheetName val="Московская область"/>
      <sheetName val="Мурманская область"/>
      <sheetName val="Нижегородская область"/>
      <sheetName val="Новгородская область"/>
      <sheetName val="Новосибирская область"/>
      <sheetName val="Омская область"/>
      <sheetName val="Оренбургская область"/>
      <sheetName val="Орловская область"/>
      <sheetName val="Пензенская область"/>
      <sheetName val="Пермский край"/>
      <sheetName val="Приморский край"/>
      <sheetName val="Псковская область"/>
      <sheetName val="Республика Алтай"/>
      <sheetName val="Республика Башкортостан"/>
      <sheetName val="Республика Бурятия"/>
      <sheetName val="Республика Дагестан"/>
      <sheetName val="Республика Карелия"/>
      <sheetName val="Республика Коми"/>
      <sheetName val="Республика Мордовия"/>
      <sheetName val="Республика Северная Осетия"/>
      <sheetName val="Республика Саха (Якутия)"/>
      <sheetName val="Республика Татарстан"/>
      <sheetName val="Республика Хакасия"/>
      <sheetName val="Ростовская область"/>
      <sheetName val="Рязанская область"/>
      <sheetName val="Самарская область"/>
      <sheetName val="Санкт-Петербург"/>
      <sheetName val="Саратовская область"/>
      <sheetName val="Свердловская область"/>
      <sheetName val="Смоленская область"/>
      <sheetName val="Ставропольский край"/>
      <sheetName val="Тамбовская область"/>
      <sheetName val="Тверская область"/>
      <sheetName val="Томская область"/>
      <sheetName val="Тульская область"/>
      <sheetName val="Тюменская область"/>
      <sheetName val="Удмуртская Республика"/>
      <sheetName val="Ульяновская область"/>
      <sheetName val="Хабаровский край"/>
      <sheetName val="Челябинская область"/>
      <sheetName val="Чувашская Республика"/>
      <sheetName val="Ярославская област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>
        <row r="156">
          <cell r="L156">
            <v>31501752</v>
          </cell>
        </row>
        <row r="157">
          <cell r="L157">
            <v>82897</v>
          </cell>
        </row>
        <row r="158">
          <cell r="L158">
            <v>150923</v>
          </cell>
        </row>
        <row r="159">
          <cell r="L159">
            <v>12401</v>
          </cell>
        </row>
        <row r="160">
          <cell r="L160">
            <v>228654</v>
          </cell>
        </row>
        <row r="161">
          <cell r="L161">
            <v>486012</v>
          </cell>
        </row>
        <row r="162">
          <cell r="L162">
            <v>885369</v>
          </cell>
        </row>
        <row r="163">
          <cell r="L163">
            <v>197440</v>
          </cell>
        </row>
        <row r="164">
          <cell r="L164">
            <v>81130</v>
          </cell>
        </row>
        <row r="165">
          <cell r="L165">
            <v>13250</v>
          </cell>
        </row>
        <row r="166">
          <cell r="L166">
            <v>65947</v>
          </cell>
        </row>
        <row r="167">
          <cell r="L167">
            <v>20692</v>
          </cell>
        </row>
        <row r="168">
          <cell r="L168">
            <v>8700</v>
          </cell>
        </row>
        <row r="169">
          <cell r="L169">
            <v>103186</v>
          </cell>
        </row>
        <row r="170">
          <cell r="L170">
            <v>223868</v>
          </cell>
        </row>
        <row r="171">
          <cell r="L171">
            <v>15197</v>
          </cell>
        </row>
        <row r="172">
          <cell r="L172">
            <v>233</v>
          </cell>
        </row>
        <row r="173">
          <cell r="L173">
            <v>3215</v>
          </cell>
        </row>
        <row r="174">
          <cell r="L174">
            <v>10842</v>
          </cell>
        </row>
        <row r="175">
          <cell r="L175">
            <v>824</v>
          </cell>
        </row>
        <row r="176">
          <cell r="L176">
            <v>356</v>
          </cell>
        </row>
        <row r="177">
          <cell r="L177">
            <v>1119953</v>
          </cell>
        </row>
        <row r="178">
          <cell r="L178">
            <v>1094</v>
          </cell>
        </row>
        <row r="179">
          <cell r="L179">
            <v>137437</v>
          </cell>
        </row>
        <row r="180">
          <cell r="L180">
            <v>2665</v>
          </cell>
        </row>
        <row r="181">
          <cell r="L181">
            <v>3472</v>
          </cell>
        </row>
        <row r="182">
          <cell r="L182">
            <v>37292</v>
          </cell>
        </row>
        <row r="183">
          <cell r="L183">
            <v>1443</v>
          </cell>
        </row>
        <row r="186">
          <cell r="L186">
            <v>31225989</v>
          </cell>
        </row>
        <row r="187">
          <cell r="L187">
            <v>75200</v>
          </cell>
        </row>
        <row r="188">
          <cell r="L188">
            <v>173787</v>
          </cell>
        </row>
        <row r="189">
          <cell r="L189">
            <v>11841.000000000002</v>
          </cell>
        </row>
        <row r="190">
          <cell r="L190">
            <v>77486</v>
          </cell>
        </row>
        <row r="191">
          <cell r="L191">
            <v>474401</v>
          </cell>
        </row>
        <row r="192">
          <cell r="L192">
            <v>953943</v>
          </cell>
        </row>
        <row r="193">
          <cell r="L193">
            <v>158339</v>
          </cell>
        </row>
        <row r="194">
          <cell r="L194">
            <v>24449</v>
          </cell>
        </row>
        <row r="195">
          <cell r="L195">
            <v>4927</v>
          </cell>
        </row>
        <row r="196">
          <cell r="L196">
            <v>34025</v>
          </cell>
        </row>
        <row r="197">
          <cell r="L197">
            <v>13941</v>
          </cell>
        </row>
        <row r="198">
          <cell r="L198">
            <v>569</v>
          </cell>
        </row>
        <row r="199">
          <cell r="L199">
            <v>0</v>
          </cell>
        </row>
        <row r="200">
          <cell r="L200">
            <v>15100</v>
          </cell>
        </row>
        <row r="201">
          <cell r="L201">
            <v>16508</v>
          </cell>
        </row>
        <row r="202">
          <cell r="L202">
            <v>138</v>
          </cell>
        </row>
        <row r="203">
          <cell r="L203">
            <v>110</v>
          </cell>
        </row>
        <row r="204">
          <cell r="L204">
            <v>5862</v>
          </cell>
        </row>
        <row r="205">
          <cell r="L205">
            <v>234</v>
          </cell>
        </row>
        <row r="206">
          <cell r="L206">
            <v>0</v>
          </cell>
        </row>
        <row r="207">
          <cell r="L207">
            <v>1113414</v>
          </cell>
        </row>
        <row r="208">
          <cell r="L208">
            <v>1414</v>
          </cell>
        </row>
        <row r="209">
          <cell r="L209">
            <v>155470.99999999997</v>
          </cell>
        </row>
        <row r="210">
          <cell r="L210">
            <v>2268</v>
          </cell>
        </row>
        <row r="211">
          <cell r="L211">
            <v>3655</v>
          </cell>
        </row>
        <row r="212">
          <cell r="L212">
            <v>33968</v>
          </cell>
        </row>
        <row r="213">
          <cell r="L213">
            <v>1443</v>
          </cell>
        </row>
        <row r="216">
          <cell r="L216">
            <v>32180980</v>
          </cell>
        </row>
        <row r="217">
          <cell r="L217">
            <v>87208</v>
          </cell>
        </row>
        <row r="218">
          <cell r="L218">
            <v>169615</v>
          </cell>
        </row>
        <row r="219">
          <cell r="L219">
            <v>14616</v>
          </cell>
        </row>
        <row r="220">
          <cell r="L220">
            <v>494395</v>
          </cell>
        </row>
        <row r="221">
          <cell r="L221">
            <v>483209</v>
          </cell>
        </row>
        <row r="222">
          <cell r="L222">
            <v>858611</v>
          </cell>
        </row>
        <row r="223">
          <cell r="L223">
            <v>174824</v>
          </cell>
        </row>
        <row r="224">
          <cell r="L224">
            <v>47086</v>
          </cell>
        </row>
        <row r="225">
          <cell r="L225">
            <v>5188</v>
          </cell>
        </row>
        <row r="226">
          <cell r="L226">
            <v>44469</v>
          </cell>
        </row>
        <row r="227">
          <cell r="L227">
            <v>14846</v>
          </cell>
        </row>
        <row r="228">
          <cell r="L228">
            <v>0</v>
          </cell>
        </row>
        <row r="229">
          <cell r="L229">
            <v>33299</v>
          </cell>
        </row>
        <row r="230">
          <cell r="L230">
            <v>14705</v>
          </cell>
        </row>
        <row r="231">
          <cell r="L231">
            <v>11943</v>
          </cell>
        </row>
        <row r="232">
          <cell r="L232">
            <v>72</v>
          </cell>
        </row>
        <row r="233">
          <cell r="L233">
            <v>0</v>
          </cell>
        </row>
        <row r="234">
          <cell r="L234">
            <v>512</v>
          </cell>
        </row>
        <row r="235">
          <cell r="L235">
            <v>216</v>
          </cell>
        </row>
        <row r="236">
          <cell r="L236">
            <v>0</v>
          </cell>
        </row>
        <row r="237">
          <cell r="L237">
            <v>975540</v>
          </cell>
        </row>
        <row r="238">
          <cell r="L238">
            <v>0</v>
          </cell>
        </row>
        <row r="239">
          <cell r="L239">
            <v>152577</v>
          </cell>
        </row>
        <row r="240">
          <cell r="L240">
            <v>2748</v>
          </cell>
        </row>
        <row r="241">
          <cell r="L241">
            <v>3727</v>
          </cell>
        </row>
        <row r="242">
          <cell r="L242">
            <v>38555</v>
          </cell>
        </row>
        <row r="243">
          <cell r="L243">
            <v>1637</v>
          </cell>
        </row>
        <row r="246">
          <cell r="L246">
            <v>29364367</v>
          </cell>
        </row>
        <row r="247">
          <cell r="L247">
            <v>163838</v>
          </cell>
        </row>
        <row r="248">
          <cell r="L248">
            <v>263145</v>
          </cell>
        </row>
        <row r="249">
          <cell r="L249">
            <v>21703</v>
          </cell>
        </row>
        <row r="250">
          <cell r="L250">
            <v>510805</v>
          </cell>
        </row>
        <row r="251">
          <cell r="L251">
            <v>391203</v>
          </cell>
        </row>
        <row r="252">
          <cell r="L252">
            <v>991687</v>
          </cell>
        </row>
        <row r="253">
          <cell r="L253">
            <v>235851</v>
          </cell>
        </row>
        <row r="254">
          <cell r="L254">
            <v>77118</v>
          </cell>
        </row>
        <row r="255">
          <cell r="L255">
            <v>11762</v>
          </cell>
        </row>
        <row r="256">
          <cell r="L256">
            <v>72731</v>
          </cell>
        </row>
        <row r="257">
          <cell r="L257">
            <v>27215</v>
          </cell>
        </row>
        <row r="258">
          <cell r="L258">
            <v>0</v>
          </cell>
        </row>
        <row r="259">
          <cell r="L259">
            <v>108502</v>
          </cell>
        </row>
        <row r="260">
          <cell r="L260">
            <v>16117</v>
          </cell>
        </row>
        <row r="261">
          <cell r="L261">
            <v>12402</v>
          </cell>
        </row>
        <row r="262">
          <cell r="L262">
            <v>237</v>
          </cell>
        </row>
        <row r="263">
          <cell r="L263">
            <v>0</v>
          </cell>
        </row>
        <row r="264">
          <cell r="L264">
            <v>4094.0000000000005</v>
          </cell>
        </row>
        <row r="265">
          <cell r="L265">
            <v>2479</v>
          </cell>
        </row>
        <row r="266">
          <cell r="L266">
            <v>0</v>
          </cell>
        </row>
        <row r="267">
          <cell r="L267">
            <v>1178560</v>
          </cell>
        </row>
        <row r="268">
          <cell r="L268">
            <v>3972</v>
          </cell>
        </row>
        <row r="269">
          <cell r="L269">
            <v>239167</v>
          </cell>
        </row>
        <row r="270">
          <cell r="L270">
            <v>2618</v>
          </cell>
        </row>
        <row r="271">
          <cell r="L271">
            <v>2533</v>
          </cell>
        </row>
        <row r="272">
          <cell r="L272">
            <v>141977</v>
          </cell>
        </row>
        <row r="273">
          <cell r="L273">
            <v>14367</v>
          </cell>
        </row>
        <row r="276">
          <cell r="L276">
            <v>29554853</v>
          </cell>
        </row>
        <row r="277">
          <cell r="L277">
            <v>212687</v>
          </cell>
        </row>
        <row r="278">
          <cell r="L278">
            <v>337054</v>
          </cell>
        </row>
        <row r="279">
          <cell r="L279">
            <v>29547</v>
          </cell>
        </row>
        <row r="280">
          <cell r="L280">
            <v>504587</v>
          </cell>
        </row>
        <row r="281">
          <cell r="L281">
            <v>534291</v>
          </cell>
        </row>
        <row r="282">
          <cell r="L282">
            <v>1088202</v>
          </cell>
        </row>
        <row r="283">
          <cell r="L283">
            <v>313617</v>
          </cell>
        </row>
        <row r="284">
          <cell r="L284">
            <v>83720</v>
          </cell>
        </row>
        <row r="285">
          <cell r="L285">
            <v>10002</v>
          </cell>
        </row>
        <row r="286">
          <cell r="L286">
            <v>81776</v>
          </cell>
        </row>
        <row r="287">
          <cell r="L287">
            <v>62300</v>
          </cell>
        </row>
        <row r="288">
          <cell r="L288">
            <v>0</v>
          </cell>
        </row>
        <row r="289">
          <cell r="L289">
            <v>47632</v>
          </cell>
        </row>
        <row r="290">
          <cell r="L290">
            <v>3526</v>
          </cell>
        </row>
        <row r="291">
          <cell r="L291">
            <v>3288</v>
          </cell>
        </row>
        <row r="292">
          <cell r="L292">
            <v>300</v>
          </cell>
        </row>
        <row r="293">
          <cell r="L293">
            <v>0</v>
          </cell>
        </row>
        <row r="294">
          <cell r="L294">
            <v>3725</v>
          </cell>
        </row>
        <row r="295">
          <cell r="L295">
            <v>2976</v>
          </cell>
        </row>
        <row r="296">
          <cell r="L296">
            <v>0</v>
          </cell>
        </row>
        <row r="297">
          <cell r="L297">
            <v>1279776</v>
          </cell>
        </row>
        <row r="298">
          <cell r="L298">
            <v>8505</v>
          </cell>
        </row>
        <row r="299">
          <cell r="L299">
            <v>273649</v>
          </cell>
        </row>
        <row r="300">
          <cell r="L300">
            <v>2820</v>
          </cell>
        </row>
        <row r="301">
          <cell r="L301">
            <v>2544</v>
          </cell>
        </row>
        <row r="302">
          <cell r="L302">
            <v>198899</v>
          </cell>
        </row>
        <row r="303">
          <cell r="L303">
            <v>18703</v>
          </cell>
        </row>
        <row r="306">
          <cell r="L306">
            <v>32146892</v>
          </cell>
        </row>
        <row r="307">
          <cell r="L307">
            <v>340410</v>
          </cell>
        </row>
        <row r="308">
          <cell r="L308">
            <v>416034</v>
          </cell>
        </row>
        <row r="309">
          <cell r="L309">
            <v>36979</v>
          </cell>
        </row>
        <row r="310">
          <cell r="L310">
            <v>569005</v>
          </cell>
        </row>
        <row r="311">
          <cell r="L311">
            <v>433051.99999999994</v>
          </cell>
        </row>
        <row r="312">
          <cell r="L312">
            <v>1268684</v>
          </cell>
        </row>
        <row r="313">
          <cell r="L313">
            <v>311769</v>
          </cell>
        </row>
        <row r="314">
          <cell r="L314">
            <v>105093</v>
          </cell>
        </row>
        <row r="315">
          <cell r="L315">
            <v>11969</v>
          </cell>
        </row>
        <row r="316">
          <cell r="L316">
            <v>109084</v>
          </cell>
        </row>
        <row r="317">
          <cell r="L317">
            <v>72356</v>
          </cell>
        </row>
        <row r="318">
          <cell r="L318">
            <v>0</v>
          </cell>
        </row>
        <row r="319">
          <cell r="L319">
            <v>132274</v>
          </cell>
        </row>
        <row r="320">
          <cell r="L320">
            <v>3590</v>
          </cell>
        </row>
        <row r="321">
          <cell r="L321">
            <v>2037</v>
          </cell>
        </row>
        <row r="322">
          <cell r="L322">
            <v>396</v>
          </cell>
        </row>
        <row r="323">
          <cell r="L323">
            <v>1681</v>
          </cell>
        </row>
        <row r="324">
          <cell r="L324">
            <v>2429</v>
          </cell>
        </row>
        <row r="325">
          <cell r="L325">
            <v>6722</v>
          </cell>
        </row>
        <row r="326">
          <cell r="L326">
            <v>0</v>
          </cell>
        </row>
        <row r="327">
          <cell r="L327">
            <v>1275385</v>
          </cell>
        </row>
        <row r="328">
          <cell r="L328">
            <v>10624</v>
          </cell>
        </row>
        <row r="329">
          <cell r="L329">
            <v>331801</v>
          </cell>
        </row>
        <row r="330">
          <cell r="L330">
            <v>2928</v>
          </cell>
        </row>
        <row r="331">
          <cell r="L331">
            <v>2545</v>
          </cell>
        </row>
        <row r="332">
          <cell r="L332">
            <v>201550</v>
          </cell>
        </row>
        <row r="333">
          <cell r="L333">
            <v>17050</v>
          </cell>
        </row>
        <row r="336">
          <cell r="L336">
            <v>34400636</v>
          </cell>
        </row>
        <row r="337">
          <cell r="L337">
            <v>524638</v>
          </cell>
        </row>
        <row r="338">
          <cell r="L338">
            <v>1068135</v>
          </cell>
        </row>
        <row r="339">
          <cell r="L339">
            <v>51344</v>
          </cell>
        </row>
        <row r="340">
          <cell r="L340">
            <v>593849.99999999988</v>
          </cell>
        </row>
        <row r="341">
          <cell r="L341">
            <v>431760.99999999994</v>
          </cell>
        </row>
        <row r="342">
          <cell r="L342">
            <v>1473341.0000000002</v>
          </cell>
        </row>
        <row r="343">
          <cell r="L343">
            <v>345697</v>
          </cell>
        </row>
        <row r="344">
          <cell r="L344">
            <v>123133</v>
          </cell>
        </row>
        <row r="345">
          <cell r="L345">
            <v>16521</v>
          </cell>
        </row>
        <row r="346">
          <cell r="L346">
            <v>111063</v>
          </cell>
        </row>
        <row r="347">
          <cell r="L347">
            <v>61700</v>
          </cell>
        </row>
        <row r="348">
          <cell r="L348">
            <v>0</v>
          </cell>
        </row>
        <row r="349">
          <cell r="L349">
            <v>127112</v>
          </cell>
        </row>
        <row r="350">
          <cell r="L350">
            <v>458</v>
          </cell>
        </row>
        <row r="351">
          <cell r="L351">
            <v>2020</v>
          </cell>
        </row>
        <row r="352">
          <cell r="L352">
            <v>103</v>
          </cell>
        </row>
        <row r="353">
          <cell r="L353">
            <v>0</v>
          </cell>
        </row>
        <row r="354">
          <cell r="L354">
            <v>17399</v>
          </cell>
        </row>
        <row r="355">
          <cell r="L355">
            <v>5621</v>
          </cell>
        </row>
        <row r="356">
          <cell r="L356">
            <v>0</v>
          </cell>
        </row>
        <row r="357">
          <cell r="L357">
            <v>1348535</v>
          </cell>
        </row>
        <row r="358">
          <cell r="L358">
            <v>0</v>
          </cell>
        </row>
        <row r="359">
          <cell r="L359">
            <v>321105</v>
          </cell>
        </row>
        <row r="360">
          <cell r="L360">
            <v>3094</v>
          </cell>
        </row>
        <row r="361">
          <cell r="L361">
            <v>3461</v>
          </cell>
        </row>
        <row r="362">
          <cell r="L362">
            <v>239531</v>
          </cell>
        </row>
        <row r="363">
          <cell r="L363">
            <v>18500</v>
          </cell>
        </row>
      </sheetData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Алтайский край"/>
      <sheetName val="Амурская область"/>
      <sheetName val="Архангельская область"/>
      <sheetName val="Астраханская область"/>
      <sheetName val="Белгородская область"/>
      <sheetName val="Брянская область"/>
      <sheetName val="Владимирская область"/>
      <sheetName val="Волгоградская область"/>
      <sheetName val="Вологодская область"/>
      <sheetName val="Воронежская область"/>
      <sheetName val="ЕАО"/>
      <sheetName val="Забайкальский край"/>
      <sheetName val="Ивановская область"/>
      <sheetName val="Иркутская область"/>
      <sheetName val="КБР"/>
      <sheetName val="Калужская область"/>
      <sheetName val="Калининградская область"/>
      <sheetName val="Кемеровская область"/>
      <sheetName val="Кировская область"/>
      <sheetName val="Костромская область"/>
      <sheetName val="Краснодарский край"/>
      <sheetName val="Красноярский край"/>
      <sheetName val="Курганская область"/>
      <sheetName val="Курская область"/>
      <sheetName val="Ленинградская область"/>
      <sheetName val="Липецкая область"/>
      <sheetName val="Москва"/>
      <sheetName val="Московская область"/>
      <sheetName val="Мурманская область"/>
      <sheetName val="Нижегородская область"/>
      <sheetName val="Новгородская область"/>
      <sheetName val="Новосибирская область"/>
      <sheetName val="Омская область"/>
      <sheetName val="Оренбургская область"/>
      <sheetName val="Орловская область"/>
      <sheetName val="Пензенская область"/>
      <sheetName val="Пермский край"/>
      <sheetName val="Приморский край"/>
      <sheetName val="Псковская область"/>
      <sheetName val="Республика Алтай"/>
      <sheetName val="Республика Башкортостан"/>
      <sheetName val="Республика Бурятия"/>
      <sheetName val="Республика Дагестан"/>
      <sheetName val="Республика Карелия"/>
      <sheetName val="Республика Коми"/>
      <sheetName val="Республика Мордовия"/>
      <sheetName val="Республика Северная Осетия"/>
      <sheetName val="Республика Саха (Якутия)"/>
      <sheetName val="Республика Татарстан"/>
      <sheetName val="Республика Хакасия"/>
      <sheetName val="Ростовская область"/>
      <sheetName val="Рязанская область"/>
      <sheetName val="Самарская область"/>
      <sheetName val="Лист2"/>
      <sheetName val="Санкт-Петербург"/>
      <sheetName val="Саратовская область"/>
      <sheetName val="Свердловская область"/>
      <sheetName val="Смоленская область"/>
      <sheetName val="Ставропольский край"/>
      <sheetName val="Тамбовская область"/>
      <sheetName val="Тверская область"/>
      <sheetName val="Томская область"/>
      <sheetName val="Тульская область"/>
      <sheetName val="Тюменская область"/>
      <sheetName val="Удмуртская Республика"/>
      <sheetName val="Ульяновская область"/>
      <sheetName val="Хабаровский край"/>
      <sheetName val="Челябинская область"/>
      <sheetName val="Чувашская Республика"/>
      <sheetName val="Ярославская область"/>
      <sheetName val="Лист1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>
        <row r="141">
          <cell r="L141">
            <v>33300214</v>
          </cell>
        </row>
        <row r="142">
          <cell r="L142">
            <v>84743</v>
          </cell>
        </row>
        <row r="143">
          <cell r="L143">
            <v>268549.00000000006</v>
          </cell>
        </row>
        <row r="144">
          <cell r="L144">
            <v>19126</v>
          </cell>
        </row>
        <row r="145">
          <cell r="L145">
            <v>513413</v>
          </cell>
        </row>
        <row r="146">
          <cell r="L146">
            <v>11322</v>
          </cell>
        </row>
        <row r="147">
          <cell r="L147">
            <v>844728</v>
          </cell>
        </row>
        <row r="148">
          <cell r="L148">
            <v>215060</v>
          </cell>
        </row>
        <row r="160">
          <cell r="L160">
            <v>979763</v>
          </cell>
        </row>
        <row r="164">
          <cell r="L164">
            <v>34631669</v>
          </cell>
        </row>
        <row r="165">
          <cell r="L165">
            <v>95613</v>
          </cell>
        </row>
        <row r="166">
          <cell r="L166">
            <v>275085.00000000006</v>
          </cell>
        </row>
        <row r="167">
          <cell r="L167">
            <v>24160</v>
          </cell>
        </row>
        <row r="168">
          <cell r="L168">
            <v>470189</v>
          </cell>
        </row>
        <row r="169">
          <cell r="L169">
            <v>34745</v>
          </cell>
        </row>
        <row r="170">
          <cell r="L170">
            <v>880721</v>
          </cell>
        </row>
        <row r="171">
          <cell r="L171">
            <v>208588</v>
          </cell>
        </row>
        <row r="183">
          <cell r="L183">
            <v>1047233.9999999999</v>
          </cell>
        </row>
        <row r="210">
          <cell r="L210">
            <v>32564602</v>
          </cell>
        </row>
        <row r="211">
          <cell r="L211">
            <v>230268</v>
          </cell>
        </row>
        <row r="212">
          <cell r="L212">
            <v>587860</v>
          </cell>
        </row>
        <row r="213">
          <cell r="L213">
            <v>34076</v>
          </cell>
        </row>
        <row r="214">
          <cell r="L214">
            <v>536938</v>
          </cell>
        </row>
        <row r="215">
          <cell r="L215">
            <v>47693</v>
          </cell>
        </row>
        <row r="216">
          <cell r="L216">
            <v>1264501</v>
          </cell>
        </row>
        <row r="217">
          <cell r="L217">
            <v>386679</v>
          </cell>
        </row>
        <row r="218">
          <cell r="L218">
            <v>31311</v>
          </cell>
        </row>
        <row r="219">
          <cell r="L219">
            <v>11852</v>
          </cell>
        </row>
        <row r="220">
          <cell r="L220">
            <v>97011</v>
          </cell>
        </row>
        <row r="221">
          <cell r="L221">
            <v>43210</v>
          </cell>
        </row>
        <row r="222">
          <cell r="L222">
            <v>182910</v>
          </cell>
        </row>
        <row r="223">
          <cell r="L223">
            <v>111153</v>
          </cell>
        </row>
        <row r="224">
          <cell r="L224">
            <v>0</v>
          </cell>
        </row>
        <row r="225">
          <cell r="L225">
            <v>6385</v>
          </cell>
        </row>
        <row r="226">
          <cell r="L226">
            <v>10901</v>
          </cell>
        </row>
        <row r="227">
          <cell r="L227">
            <v>3412</v>
          </cell>
        </row>
        <row r="228">
          <cell r="L228">
            <v>1274</v>
          </cell>
        </row>
        <row r="229">
          <cell r="L229">
            <v>1179595</v>
          </cell>
        </row>
        <row r="256">
          <cell r="L256">
            <v>36914129</v>
          </cell>
        </row>
        <row r="257">
          <cell r="L257">
            <v>529218.00000000012</v>
          </cell>
        </row>
        <row r="258">
          <cell r="L258">
            <v>947983.00000000012</v>
          </cell>
        </row>
        <row r="259">
          <cell r="L259">
            <v>57972</v>
          </cell>
        </row>
        <row r="260">
          <cell r="L260">
            <v>595488</v>
          </cell>
        </row>
        <row r="261">
          <cell r="L261">
            <v>65159.000000000007</v>
          </cell>
        </row>
        <row r="262">
          <cell r="L262">
            <v>1823133</v>
          </cell>
        </row>
        <row r="263">
          <cell r="L263">
            <v>460193</v>
          </cell>
        </row>
        <row r="264">
          <cell r="L264">
            <v>147204</v>
          </cell>
        </row>
        <row r="265">
          <cell r="L265">
            <v>15873</v>
          </cell>
        </row>
        <row r="266">
          <cell r="L266">
            <v>122065</v>
          </cell>
        </row>
        <row r="267">
          <cell r="L267">
            <v>62960</v>
          </cell>
        </row>
        <row r="268">
          <cell r="L268">
            <v>129618</v>
          </cell>
        </row>
        <row r="269">
          <cell r="L269">
            <v>93668</v>
          </cell>
        </row>
        <row r="270">
          <cell r="L270">
            <v>0</v>
          </cell>
        </row>
        <row r="271">
          <cell r="L271">
            <v>2689</v>
          </cell>
        </row>
        <row r="272">
          <cell r="L272">
            <v>29787</v>
          </cell>
        </row>
        <row r="273">
          <cell r="L273">
            <v>5089</v>
          </cell>
        </row>
        <row r="274">
          <cell r="L274">
            <v>1894</v>
          </cell>
        </row>
        <row r="275">
          <cell r="L275">
            <v>1282618</v>
          </cell>
        </row>
      </sheetData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Алтайский край"/>
      <sheetName val="Амурская область"/>
      <sheetName val="Архангельская область"/>
      <sheetName val="Астраханская область"/>
      <sheetName val="Белгородская область"/>
      <sheetName val="Брянская область"/>
      <sheetName val="Владимирская область"/>
      <sheetName val="Волгоградская область"/>
      <sheetName val="Вологодская область"/>
      <sheetName val="Воронежская область"/>
      <sheetName val="ЕАО"/>
      <sheetName val="Забайкальский край"/>
      <sheetName val="Ивановская область"/>
      <sheetName val="Иркутская область"/>
      <sheetName val="КБР"/>
      <sheetName val="Калужская область"/>
      <sheetName val="Калининградская область"/>
      <sheetName val="Кемеровская область"/>
      <sheetName val="Кировская область"/>
      <sheetName val="Костромская область"/>
      <sheetName val="Краснодарский край"/>
      <sheetName val="Красноярский край"/>
      <sheetName val="Курганская область"/>
      <sheetName val="Курская область"/>
      <sheetName val="Ленинградская область"/>
      <sheetName val="Липецкая область"/>
      <sheetName val="Москва"/>
      <sheetName val="Московская область"/>
      <sheetName val="Мурманская область"/>
      <sheetName val="Нижегородская область"/>
      <sheetName val="Новгородская область"/>
      <sheetName val="Новосибирская область"/>
      <sheetName val="Омская область"/>
      <sheetName val="Оренбургская область"/>
      <sheetName val="Орловская область"/>
      <sheetName val="Пензенская область"/>
      <sheetName val="Пермский край"/>
      <sheetName val="Приморский край"/>
      <sheetName val="Псковская область"/>
      <sheetName val="Республика Алтай"/>
      <sheetName val="Республика Башкортостан"/>
      <sheetName val="Республика Бурятия"/>
      <sheetName val="Республика Дагестан"/>
      <sheetName val="Республика Карелия"/>
      <sheetName val="Республика Коми"/>
      <sheetName val="Республика Мордовия"/>
      <sheetName val="Республика Северная Осетия"/>
      <sheetName val="Республика Саха (Якутия)"/>
      <sheetName val="Республика Татарстан"/>
      <sheetName val="Республика Хакасия"/>
      <sheetName val="Ростовская область"/>
      <sheetName val="Рязанская область"/>
      <sheetName val="Самарская область"/>
      <sheetName val="Лист2"/>
      <sheetName val="Санкт-Петербург"/>
      <sheetName val="Саратовская область"/>
      <sheetName val="Свердловская область"/>
      <sheetName val="Смоленская область"/>
      <sheetName val="Ставропольский край"/>
      <sheetName val="Тамбовская область"/>
      <sheetName val="Тверская область"/>
      <sheetName val="Томская область"/>
      <sheetName val="Тульская область"/>
      <sheetName val="Тюменская область"/>
      <sheetName val="Удмуртская Республика"/>
      <sheetName val="Ульяновская область"/>
      <sheetName val="Хабаровский край"/>
      <sheetName val="Челябинская область"/>
      <sheetName val="Чувашская Республика"/>
      <sheetName val="Ярославская область"/>
      <sheetName val="Лист1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>
        <row r="187">
          <cell r="L187">
            <v>31366851.999999993</v>
          </cell>
        </row>
        <row r="188">
          <cell r="L188">
            <v>179754.00000000003</v>
          </cell>
        </row>
        <row r="189">
          <cell r="L189">
            <v>363294.00000000006</v>
          </cell>
        </row>
        <row r="190">
          <cell r="L190">
            <v>24316.000000000004</v>
          </cell>
        </row>
        <row r="191">
          <cell r="L191">
            <v>468945</v>
          </cell>
        </row>
        <row r="192">
          <cell r="L192">
            <v>39115</v>
          </cell>
        </row>
        <row r="193">
          <cell r="L193">
            <v>1020511</v>
          </cell>
        </row>
        <row r="194">
          <cell r="L194">
            <v>316678</v>
          </cell>
        </row>
        <row r="195">
          <cell r="L195">
            <v>130344</v>
          </cell>
        </row>
        <row r="196">
          <cell r="L196">
            <v>10444</v>
          </cell>
        </row>
        <row r="197">
          <cell r="L197">
            <v>110190</v>
          </cell>
        </row>
        <row r="198">
          <cell r="L198">
            <v>21826</v>
          </cell>
        </row>
        <row r="199">
          <cell r="L199">
            <v>143738</v>
          </cell>
        </row>
        <row r="200">
          <cell r="L200">
            <v>169538</v>
          </cell>
        </row>
        <row r="201">
          <cell r="L201">
            <v>23423</v>
          </cell>
        </row>
        <row r="202">
          <cell r="L202">
            <v>3690</v>
          </cell>
        </row>
        <row r="203">
          <cell r="L203">
            <v>14089</v>
          </cell>
        </row>
        <row r="204">
          <cell r="L204">
            <v>1147</v>
          </cell>
        </row>
        <row r="205">
          <cell r="L205">
            <v>45</v>
          </cell>
        </row>
        <row r="206">
          <cell r="L206">
            <v>1038932</v>
          </cell>
        </row>
        <row r="233">
          <cell r="L233">
            <v>35039859.999999993</v>
          </cell>
        </row>
        <row r="234">
          <cell r="L234">
            <v>352077</v>
          </cell>
        </row>
        <row r="235">
          <cell r="L235">
            <v>768512</v>
          </cell>
        </row>
        <row r="236">
          <cell r="L236">
            <v>44678.000000000007</v>
          </cell>
        </row>
        <row r="237">
          <cell r="L237">
            <v>556699</v>
          </cell>
        </row>
        <row r="238">
          <cell r="L238">
            <v>48096</v>
          </cell>
        </row>
        <row r="239">
          <cell r="L239">
            <v>1524132</v>
          </cell>
        </row>
        <row r="240">
          <cell r="L240">
            <v>423175</v>
          </cell>
        </row>
        <row r="241">
          <cell r="L241">
            <v>153674</v>
          </cell>
        </row>
        <row r="242">
          <cell r="L242">
            <v>13970</v>
          </cell>
        </row>
        <row r="243">
          <cell r="L243">
            <v>107909</v>
          </cell>
        </row>
        <row r="244">
          <cell r="L244">
            <v>41052</v>
          </cell>
        </row>
        <row r="245">
          <cell r="L245">
            <v>90502</v>
          </cell>
        </row>
        <row r="246">
          <cell r="L246">
            <v>98264</v>
          </cell>
        </row>
        <row r="247">
          <cell r="L247">
            <v>2850</v>
          </cell>
        </row>
        <row r="248">
          <cell r="L248">
            <v>4601</v>
          </cell>
        </row>
        <row r="249">
          <cell r="L249">
            <v>31286</v>
          </cell>
        </row>
        <row r="250">
          <cell r="L250">
            <v>3961</v>
          </cell>
        </row>
        <row r="251">
          <cell r="L251">
            <v>996</v>
          </cell>
        </row>
        <row r="252">
          <cell r="L252">
            <v>1174152</v>
          </cell>
        </row>
      </sheetData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Алтайский край"/>
      <sheetName val="Амурская область"/>
      <sheetName val="Архангельская область"/>
      <sheetName val="Астраханская область"/>
      <sheetName val="Белгородская область"/>
      <sheetName val="Брянская область"/>
      <sheetName val="Владимирская область"/>
      <sheetName val="Волгоградская область"/>
      <sheetName val="Вологодская область"/>
      <sheetName val="Воронежская область"/>
      <sheetName val="ЕАО"/>
      <sheetName val="Забайкальский край"/>
      <sheetName val="Ивановская область"/>
      <sheetName val="Иркутская область"/>
      <sheetName val="КБР"/>
      <sheetName val="Калининградская область"/>
      <sheetName val="Калужская область"/>
      <sheetName val="Кемеровская область"/>
      <sheetName val="Кировская область"/>
      <sheetName val="Костромская область"/>
      <sheetName val="Краснодарский край"/>
      <sheetName val="Красноярский край"/>
      <sheetName val="Курганская область"/>
      <sheetName val="Курская область"/>
      <sheetName val="Ленинградская область"/>
      <sheetName val="Липецкая область"/>
      <sheetName val="Москва"/>
      <sheetName val="Московская область"/>
      <sheetName val="Мурманская область"/>
      <sheetName val="Нижегородская область"/>
      <sheetName val="Новгородская область"/>
      <sheetName val="Новосибирская область"/>
      <sheetName val="Омская область"/>
      <sheetName val="Оренбургская область"/>
      <sheetName val="Орловская область"/>
      <sheetName val="Пензенская область"/>
      <sheetName val="Пермский край"/>
      <sheetName val="Приморский край"/>
      <sheetName val="Псковская область"/>
      <sheetName val="Республика Алтай"/>
      <sheetName val="Республика Башкортостан"/>
      <sheetName val="Республика Бурятия"/>
      <sheetName val="Республика Дагестан"/>
      <sheetName val="Республика Карелия"/>
      <sheetName val="Республика Коми"/>
      <sheetName val="Республика Мордовия"/>
      <sheetName val="Республика Северная Осетия"/>
      <sheetName val="Республика Саха (Якутия)"/>
      <sheetName val="Республика Татарстан"/>
      <sheetName val="Республика Хакасия"/>
      <sheetName val="Ростовская область"/>
      <sheetName val="Рязанская область"/>
      <sheetName val="Самарская область"/>
      <sheetName val="Лист2"/>
      <sheetName val="Санкт-Петербург"/>
      <sheetName val="Саратовская область"/>
      <sheetName val="Свердловская область"/>
      <sheetName val="Смоленская область"/>
      <sheetName val="Ставропольский край"/>
      <sheetName val="Тамбовская область"/>
      <sheetName val="Тверская область"/>
      <sheetName val="Томская область"/>
      <sheetName val="Тульская область"/>
      <sheetName val="Тюменская область"/>
      <sheetName val="Удмуртская Республика"/>
      <sheetName val="Ульяновская область"/>
      <sheetName val="Хабаровский край"/>
      <sheetName val="Челябинская область"/>
      <sheetName val="Чувашская Республика"/>
      <sheetName val="Ярославская область"/>
      <sheetName val="Лист1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>
        <row r="6">
          <cell r="L6">
            <v>38845414</v>
          </cell>
        </row>
        <row r="7">
          <cell r="L7">
            <v>565304</v>
          </cell>
        </row>
        <row r="8">
          <cell r="L8">
            <v>1071458</v>
          </cell>
        </row>
        <row r="9">
          <cell r="L9">
            <v>74362</v>
          </cell>
        </row>
        <row r="10">
          <cell r="L10">
            <v>510434</v>
          </cell>
        </row>
        <row r="11">
          <cell r="L11">
            <v>76760</v>
          </cell>
        </row>
        <row r="12">
          <cell r="L12">
            <v>1361305</v>
          </cell>
        </row>
        <row r="13">
          <cell r="L13">
            <v>464423</v>
          </cell>
        </row>
        <row r="14">
          <cell r="L14">
            <v>120744</v>
          </cell>
        </row>
        <row r="15">
          <cell r="L15">
            <v>18518</v>
          </cell>
        </row>
        <row r="16">
          <cell r="L16">
            <v>130619</v>
          </cell>
        </row>
        <row r="17">
          <cell r="L17">
            <v>71234</v>
          </cell>
        </row>
        <row r="18">
          <cell r="L18">
            <v>140698</v>
          </cell>
        </row>
        <row r="19">
          <cell r="L19">
            <v>122935</v>
          </cell>
        </row>
        <row r="20">
          <cell r="L20">
            <v>0</v>
          </cell>
        </row>
        <row r="21">
          <cell r="L21">
            <v>11782</v>
          </cell>
        </row>
        <row r="22">
          <cell r="L22">
            <v>20838</v>
          </cell>
        </row>
        <row r="23">
          <cell r="L23">
            <v>7639</v>
          </cell>
        </row>
        <row r="24">
          <cell r="L24">
            <v>1894</v>
          </cell>
        </row>
        <row r="25">
          <cell r="L25">
            <v>1044608.9999999999</v>
          </cell>
        </row>
        <row r="29">
          <cell r="L29">
            <v>34037257</v>
          </cell>
        </row>
        <row r="30">
          <cell r="L30">
            <v>460147.00000000006</v>
          </cell>
        </row>
        <row r="31">
          <cell r="L31">
            <v>924712</v>
          </cell>
        </row>
        <row r="32">
          <cell r="L32">
            <v>64861.000000000007</v>
          </cell>
        </row>
        <row r="33">
          <cell r="L33">
            <v>327927</v>
          </cell>
        </row>
        <row r="34">
          <cell r="L34">
            <v>55099</v>
          </cell>
        </row>
        <row r="35">
          <cell r="L35">
            <v>1352849</v>
          </cell>
        </row>
        <row r="36">
          <cell r="L36">
            <v>460120</v>
          </cell>
        </row>
        <row r="37">
          <cell r="L37">
            <v>39009</v>
          </cell>
        </row>
        <row r="38">
          <cell r="L38">
            <v>17275</v>
          </cell>
        </row>
        <row r="39">
          <cell r="L39">
            <v>81368</v>
          </cell>
        </row>
        <row r="40">
          <cell r="L40">
            <v>65775</v>
          </cell>
        </row>
        <row r="41">
          <cell r="L41">
            <v>25</v>
          </cell>
        </row>
        <row r="42">
          <cell r="L42">
            <v>108459</v>
          </cell>
        </row>
        <row r="43">
          <cell r="L43">
            <v>0</v>
          </cell>
        </row>
        <row r="44">
          <cell r="L44">
            <v>7562</v>
          </cell>
        </row>
        <row r="45">
          <cell r="L45">
            <v>24369</v>
          </cell>
        </row>
        <row r="46">
          <cell r="L46">
            <v>6363</v>
          </cell>
        </row>
        <row r="47">
          <cell r="L47">
            <v>2891</v>
          </cell>
        </row>
        <row r="48">
          <cell r="L48">
            <v>1119602</v>
          </cell>
        </row>
      </sheetData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Алтайский край"/>
      <sheetName val="Амурская область"/>
      <sheetName val="Архангельская область"/>
      <sheetName val="Астраханская область"/>
      <sheetName val="Белгородская область"/>
      <sheetName val="Брянская область"/>
      <sheetName val="Владимирская область"/>
      <sheetName val="Волгоградская область"/>
      <sheetName val="Вологодская область"/>
      <sheetName val="Воронежская область"/>
      <sheetName val="ЕАО"/>
      <sheetName val="Забайкальский край"/>
      <sheetName val="Ивановская область"/>
      <sheetName val="Иркутская область"/>
      <sheetName val="КБР"/>
      <sheetName val="Калининградская область"/>
      <sheetName val="Калужская область"/>
      <sheetName val="Кемеровская область"/>
      <sheetName val="Кировская область"/>
      <sheetName val="Костромская область"/>
      <sheetName val="Краснодарский край"/>
      <sheetName val="Красноярский край"/>
      <sheetName val="Курганская область"/>
      <sheetName val="Курская область"/>
      <sheetName val="Ленинградская область"/>
      <sheetName val="Липецкая область"/>
      <sheetName val="Москва"/>
      <sheetName val="Московская область"/>
      <sheetName val="Мурманская область"/>
      <sheetName val="Нижегородская область"/>
      <sheetName val="Новгородская область"/>
      <sheetName val="Новосибирская область"/>
      <sheetName val="Омская область"/>
      <sheetName val="Оренбургская область"/>
      <sheetName val="Орловская область"/>
      <sheetName val="Пензенская область"/>
      <sheetName val="Пермский край"/>
      <sheetName val="Приморский край"/>
      <sheetName val="Псковская область"/>
      <sheetName val="Республика Алтай"/>
      <sheetName val="Республика Башкортостан"/>
      <sheetName val="Республика Бурятия"/>
      <sheetName val="Республика Дагестан"/>
      <sheetName val="Республика Карелия"/>
      <sheetName val="Республика Коми"/>
      <sheetName val="Республика Мордовия"/>
      <sheetName val="Республика Северная Осетия"/>
      <sheetName val="Республика Саха (Якутия)"/>
      <sheetName val="Республика Татарстан"/>
      <sheetName val="Республика Хакасия"/>
      <sheetName val="Ростовская область"/>
      <sheetName val="Рязанская область"/>
      <sheetName val="Самарская область"/>
      <sheetName val="Лист2"/>
      <sheetName val="Санкт-Петербург"/>
      <sheetName val="Саратовская область"/>
      <sheetName val="Свердловская область"/>
      <sheetName val="Смоленская область"/>
      <sheetName val="Ставропольский край"/>
      <sheetName val="Тамбовская область"/>
      <sheetName val="Тверская область"/>
      <sheetName val="Томская область"/>
      <sheetName val="Тульская область"/>
      <sheetName val="Тюменская область"/>
      <sheetName val="Удмуртская Республика"/>
      <sheetName val="Ульяновская область"/>
      <sheetName val="Хабаровский край"/>
      <sheetName val="Челябинская область"/>
      <sheetName val="Чувашская Республика"/>
      <sheetName val="Ярославская область"/>
      <sheetName val="Лист1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>
        <row r="52">
          <cell r="L52">
            <v>38119001</v>
          </cell>
        </row>
        <row r="53">
          <cell r="L53">
            <v>453726</v>
          </cell>
        </row>
        <row r="54">
          <cell r="L54">
            <v>1013724</v>
          </cell>
        </row>
        <row r="55">
          <cell r="L55">
            <v>68591</v>
          </cell>
        </row>
        <row r="56">
          <cell r="L56">
            <v>628576</v>
          </cell>
        </row>
        <row r="57">
          <cell r="L57">
            <v>58947</v>
          </cell>
        </row>
        <row r="58">
          <cell r="L58">
            <v>1395154</v>
          </cell>
        </row>
        <row r="59">
          <cell r="L59">
            <v>416038</v>
          </cell>
        </row>
        <row r="60">
          <cell r="L60">
            <v>83387</v>
          </cell>
        </row>
        <row r="61">
          <cell r="L61">
            <v>14003</v>
          </cell>
        </row>
        <row r="62">
          <cell r="L62">
            <v>87700</v>
          </cell>
        </row>
        <row r="63">
          <cell r="L63">
            <v>57161</v>
          </cell>
        </row>
        <row r="64">
          <cell r="L64">
            <v>33551</v>
          </cell>
        </row>
        <row r="65">
          <cell r="L65">
            <v>107801</v>
          </cell>
        </row>
        <row r="66">
          <cell r="L66">
            <v>0</v>
          </cell>
        </row>
        <row r="67">
          <cell r="L67">
            <v>4370</v>
          </cell>
        </row>
        <row r="68">
          <cell r="L68">
            <v>15873</v>
          </cell>
        </row>
        <row r="69">
          <cell r="L69">
            <v>5834</v>
          </cell>
        </row>
        <row r="70">
          <cell r="L70">
            <v>2384</v>
          </cell>
        </row>
        <row r="71">
          <cell r="L71">
            <v>1245524</v>
          </cell>
        </row>
        <row r="75">
          <cell r="L75">
            <v>36160180</v>
          </cell>
        </row>
        <row r="76">
          <cell r="L76">
            <v>247250</v>
          </cell>
        </row>
        <row r="77">
          <cell r="L77">
            <v>807073</v>
          </cell>
        </row>
        <row r="78">
          <cell r="L78">
            <v>42277</v>
          </cell>
        </row>
        <row r="79">
          <cell r="L79">
            <v>578704</v>
          </cell>
        </row>
        <row r="80">
          <cell r="L80">
            <v>43113</v>
          </cell>
        </row>
        <row r="81">
          <cell r="L81">
            <v>1367967</v>
          </cell>
        </row>
        <row r="82">
          <cell r="L82">
            <v>309066</v>
          </cell>
        </row>
        <row r="83">
          <cell r="L83">
            <v>124055</v>
          </cell>
        </row>
        <row r="84">
          <cell r="L84">
            <v>11515</v>
          </cell>
        </row>
        <row r="85">
          <cell r="L85">
            <v>108203</v>
          </cell>
        </row>
        <row r="86">
          <cell r="L86">
            <v>39293</v>
          </cell>
        </row>
        <row r="87">
          <cell r="L87">
            <v>142062</v>
          </cell>
        </row>
        <row r="88">
          <cell r="L88">
            <v>93600</v>
          </cell>
        </row>
        <row r="89">
          <cell r="L89">
            <v>2150</v>
          </cell>
        </row>
        <row r="90">
          <cell r="L90">
            <v>3792</v>
          </cell>
        </row>
        <row r="91">
          <cell r="L91">
            <v>27467</v>
          </cell>
        </row>
        <row r="92">
          <cell r="L92">
            <v>2847</v>
          </cell>
        </row>
        <row r="93">
          <cell r="L93">
            <v>1281</v>
          </cell>
        </row>
        <row r="94">
          <cell r="L94">
            <v>1172001</v>
          </cell>
        </row>
        <row r="98">
          <cell r="L98">
            <v>34515494</v>
          </cell>
        </row>
        <row r="99">
          <cell r="L99">
            <v>172974</v>
          </cell>
        </row>
        <row r="100">
          <cell r="L100">
            <v>608447</v>
          </cell>
        </row>
        <row r="101">
          <cell r="L101">
            <v>27457</v>
          </cell>
        </row>
        <row r="102">
          <cell r="L102">
            <v>529099</v>
          </cell>
        </row>
        <row r="103">
          <cell r="L103">
            <v>69710</v>
          </cell>
        </row>
        <row r="104">
          <cell r="L104">
            <v>1196210</v>
          </cell>
        </row>
        <row r="105">
          <cell r="L105">
            <v>326815</v>
          </cell>
        </row>
        <row r="106">
          <cell r="L106">
            <v>106933</v>
          </cell>
        </row>
        <row r="107">
          <cell r="L107">
            <v>9254</v>
          </cell>
        </row>
        <row r="108">
          <cell r="L108">
            <v>91439</v>
          </cell>
        </row>
        <row r="109">
          <cell r="L109">
            <v>29290</v>
          </cell>
        </row>
        <row r="110">
          <cell r="L110">
            <v>150991</v>
          </cell>
        </row>
        <row r="111">
          <cell r="L111">
            <v>161447</v>
          </cell>
        </row>
        <row r="112">
          <cell r="L112">
            <v>8549</v>
          </cell>
        </row>
        <row r="113">
          <cell r="L113">
            <v>5022</v>
          </cell>
        </row>
        <row r="114">
          <cell r="L114">
            <v>16306.999999999998</v>
          </cell>
        </row>
        <row r="115">
          <cell r="L115">
            <v>2551</v>
          </cell>
        </row>
        <row r="116">
          <cell r="L116">
            <v>1281</v>
          </cell>
        </row>
        <row r="117">
          <cell r="L117">
            <v>945200</v>
          </cell>
        </row>
        <row r="121">
          <cell r="L121">
            <v>32372460</v>
          </cell>
        </row>
        <row r="122">
          <cell r="L122">
            <v>69669</v>
          </cell>
        </row>
        <row r="123">
          <cell r="L123">
            <v>378950.99999999994</v>
          </cell>
        </row>
        <row r="124">
          <cell r="L124">
            <v>17386</v>
          </cell>
        </row>
        <row r="125">
          <cell r="L125">
            <v>248708</v>
          </cell>
        </row>
        <row r="126">
          <cell r="L126">
            <v>32320</v>
          </cell>
        </row>
        <row r="127">
          <cell r="L127">
            <v>894962</v>
          </cell>
        </row>
        <row r="128">
          <cell r="L128">
            <v>224340</v>
          </cell>
        </row>
        <row r="129">
          <cell r="L129">
            <v>113439</v>
          </cell>
        </row>
        <row r="130">
          <cell r="L130">
            <v>10424</v>
          </cell>
        </row>
        <row r="131">
          <cell r="L131">
            <v>61909</v>
          </cell>
        </row>
        <row r="132">
          <cell r="L132">
            <v>19023</v>
          </cell>
        </row>
        <row r="133">
          <cell r="L133">
            <v>145464</v>
          </cell>
        </row>
        <row r="134">
          <cell r="L134">
            <v>156679</v>
          </cell>
        </row>
        <row r="135">
          <cell r="L135">
            <v>5121</v>
          </cell>
        </row>
        <row r="136">
          <cell r="L136">
            <v>1517</v>
          </cell>
        </row>
        <row r="137">
          <cell r="L137">
            <v>9160</v>
          </cell>
        </row>
        <row r="138">
          <cell r="L138">
            <v>1919</v>
          </cell>
        </row>
        <row r="139">
          <cell r="L139">
            <v>839</v>
          </cell>
        </row>
        <row r="140">
          <cell r="L140">
            <v>1044560.9999999999</v>
          </cell>
        </row>
        <row r="144">
          <cell r="L144">
            <v>32623489.000000004</v>
          </cell>
        </row>
        <row r="145">
          <cell r="L145">
            <v>112489</v>
          </cell>
        </row>
        <row r="146">
          <cell r="L146">
            <v>380546</v>
          </cell>
        </row>
        <row r="147">
          <cell r="L147">
            <v>18784.000000000004</v>
          </cell>
        </row>
        <row r="148">
          <cell r="L148">
            <v>394847</v>
          </cell>
        </row>
        <row r="149">
          <cell r="L149">
            <v>28564</v>
          </cell>
        </row>
        <row r="150">
          <cell r="L150">
            <v>986482</v>
          </cell>
        </row>
        <row r="151">
          <cell r="L151">
            <v>179512</v>
          </cell>
        </row>
        <row r="152">
          <cell r="L152">
            <v>115711</v>
          </cell>
        </row>
        <row r="153">
          <cell r="L153">
            <v>8860</v>
          </cell>
        </row>
        <row r="154">
          <cell r="L154">
            <v>99280</v>
          </cell>
        </row>
        <row r="155">
          <cell r="L155">
            <v>14556</v>
          </cell>
        </row>
        <row r="156">
          <cell r="L156">
            <v>141685</v>
          </cell>
        </row>
        <row r="157">
          <cell r="L157">
            <v>180604</v>
          </cell>
        </row>
        <row r="158">
          <cell r="L158">
            <v>15676</v>
          </cell>
        </row>
        <row r="159">
          <cell r="L159">
            <v>4385</v>
          </cell>
        </row>
        <row r="160">
          <cell r="L160">
            <v>5708</v>
          </cell>
        </row>
        <row r="161">
          <cell r="L161">
            <v>1212</v>
          </cell>
        </row>
        <row r="162">
          <cell r="L162">
            <v>839</v>
          </cell>
        </row>
        <row r="163">
          <cell r="L163">
            <v>1129383</v>
          </cell>
        </row>
        <row r="167">
          <cell r="L167">
            <v>31045721</v>
          </cell>
        </row>
        <row r="168">
          <cell r="L168">
            <v>125844</v>
          </cell>
        </row>
        <row r="169">
          <cell r="L169">
            <v>505645</v>
          </cell>
        </row>
        <row r="170">
          <cell r="L170">
            <v>21027</v>
          </cell>
        </row>
        <row r="171">
          <cell r="L171">
            <v>292160</v>
          </cell>
        </row>
        <row r="172">
          <cell r="L172">
            <v>29795</v>
          </cell>
        </row>
        <row r="173">
          <cell r="L173">
            <v>1080358</v>
          </cell>
        </row>
        <row r="174">
          <cell r="L174">
            <v>189942</v>
          </cell>
        </row>
        <row r="175">
          <cell r="L175">
            <v>99205</v>
          </cell>
        </row>
        <row r="176">
          <cell r="L176">
            <v>11560</v>
          </cell>
        </row>
        <row r="177">
          <cell r="L177">
            <v>77062</v>
          </cell>
        </row>
        <row r="178">
          <cell r="L178">
            <v>15283</v>
          </cell>
        </row>
        <row r="179">
          <cell r="L179">
            <v>118397</v>
          </cell>
        </row>
        <row r="180">
          <cell r="L180">
            <v>205911</v>
          </cell>
        </row>
        <row r="181">
          <cell r="L181">
            <v>13980</v>
          </cell>
        </row>
        <row r="182">
          <cell r="L182">
            <v>4125</v>
          </cell>
        </row>
        <row r="183">
          <cell r="L183">
            <v>23205</v>
          </cell>
        </row>
        <row r="184">
          <cell r="L184">
            <v>184</v>
          </cell>
        </row>
        <row r="185">
          <cell r="L185">
            <v>1624</v>
          </cell>
        </row>
        <row r="186">
          <cell r="L186">
            <v>0</v>
          </cell>
        </row>
        <row r="187">
          <cell r="L187">
            <v>1130492</v>
          </cell>
        </row>
        <row r="191">
          <cell r="L191">
            <v>28470764.999999996</v>
          </cell>
        </row>
        <row r="192">
          <cell r="L192">
            <v>133909</v>
          </cell>
        </row>
        <row r="193">
          <cell r="L193">
            <v>394284.00000000006</v>
          </cell>
        </row>
        <row r="194">
          <cell r="L194">
            <v>24778.000000000004</v>
          </cell>
        </row>
        <row r="195">
          <cell r="L195">
            <v>365883</v>
          </cell>
        </row>
        <row r="196">
          <cell r="L196">
            <v>27327</v>
          </cell>
        </row>
        <row r="197">
          <cell r="L197">
            <v>1175771</v>
          </cell>
        </row>
        <row r="198">
          <cell r="L198">
            <v>239470</v>
          </cell>
        </row>
        <row r="199">
          <cell r="L199">
            <v>100439</v>
          </cell>
        </row>
        <row r="200">
          <cell r="L200">
            <v>10877</v>
          </cell>
        </row>
        <row r="201">
          <cell r="L201">
            <v>97159</v>
          </cell>
        </row>
        <row r="202">
          <cell r="L202">
            <v>21236</v>
          </cell>
        </row>
        <row r="203">
          <cell r="L203">
            <v>126474</v>
          </cell>
        </row>
        <row r="204">
          <cell r="L204">
            <v>188352</v>
          </cell>
        </row>
        <row r="205">
          <cell r="L205">
            <v>14392</v>
          </cell>
        </row>
        <row r="206">
          <cell r="L206">
            <v>1509</v>
          </cell>
        </row>
        <row r="207">
          <cell r="L207">
            <v>7052</v>
          </cell>
        </row>
        <row r="208">
          <cell r="L208">
            <v>157</v>
          </cell>
        </row>
        <row r="209">
          <cell r="L209">
            <v>1635</v>
          </cell>
        </row>
        <row r="210">
          <cell r="L210">
            <v>571</v>
          </cell>
        </row>
        <row r="211">
          <cell r="L211">
            <v>1063309</v>
          </cell>
        </row>
        <row r="215">
          <cell r="L215">
            <v>30158620.999999993</v>
          </cell>
        </row>
        <row r="216">
          <cell r="L216">
            <v>267051</v>
          </cell>
        </row>
        <row r="217">
          <cell r="L217">
            <v>561449.00000000012</v>
          </cell>
        </row>
        <row r="218">
          <cell r="L218">
            <v>34533</v>
          </cell>
        </row>
        <row r="219">
          <cell r="L219">
            <v>351547</v>
          </cell>
        </row>
        <row r="220">
          <cell r="L220">
            <v>45889</v>
          </cell>
        </row>
        <row r="221">
          <cell r="L221">
            <v>1432872</v>
          </cell>
        </row>
        <row r="222">
          <cell r="L222">
            <v>318390</v>
          </cell>
        </row>
        <row r="223">
          <cell r="L223">
            <v>93505</v>
          </cell>
        </row>
        <row r="224">
          <cell r="L224">
            <v>12136</v>
          </cell>
        </row>
        <row r="225">
          <cell r="L225">
            <v>98009</v>
          </cell>
        </row>
        <row r="226">
          <cell r="L226">
            <v>42634</v>
          </cell>
        </row>
        <row r="227">
          <cell r="L227">
            <v>125125</v>
          </cell>
        </row>
        <row r="228">
          <cell r="L228">
            <v>130056.99999999999</v>
          </cell>
        </row>
        <row r="229">
          <cell r="L229">
            <v>0</v>
          </cell>
        </row>
        <row r="230">
          <cell r="L230">
            <v>3627</v>
          </cell>
        </row>
        <row r="231">
          <cell r="L231">
            <v>17408</v>
          </cell>
        </row>
        <row r="232">
          <cell r="L232">
            <v>144</v>
          </cell>
        </row>
        <row r="233">
          <cell r="L233">
            <v>3968</v>
          </cell>
        </row>
        <row r="234">
          <cell r="L234">
            <v>571</v>
          </cell>
        </row>
        <row r="235">
          <cell r="L235">
            <v>1182226</v>
          </cell>
        </row>
        <row r="239">
          <cell r="L239">
            <v>32793468</v>
          </cell>
        </row>
        <row r="240">
          <cell r="L240">
            <v>401839</v>
          </cell>
        </row>
        <row r="241">
          <cell r="L241">
            <v>629194.00000000012</v>
          </cell>
        </row>
        <row r="242">
          <cell r="L242">
            <v>48245</v>
          </cell>
        </row>
        <row r="243">
          <cell r="L243">
            <v>492802</v>
          </cell>
        </row>
        <row r="244">
          <cell r="L244">
            <v>40954</v>
          </cell>
        </row>
        <row r="245">
          <cell r="L245">
            <v>1560202</v>
          </cell>
        </row>
        <row r="246">
          <cell r="L246">
            <v>377187</v>
          </cell>
        </row>
        <row r="247">
          <cell r="L247">
            <v>103437</v>
          </cell>
        </row>
        <row r="248">
          <cell r="L248">
            <v>14024</v>
          </cell>
        </row>
        <row r="249">
          <cell r="L249">
            <v>104717</v>
          </cell>
        </row>
        <row r="250">
          <cell r="L250">
            <v>42202</v>
          </cell>
        </row>
        <row r="251">
          <cell r="L251">
            <v>132267</v>
          </cell>
        </row>
        <row r="252">
          <cell r="L252">
            <v>97951</v>
          </cell>
        </row>
        <row r="253">
          <cell r="L253">
            <v>0</v>
          </cell>
        </row>
        <row r="254">
          <cell r="L254">
            <v>4572</v>
          </cell>
        </row>
        <row r="255">
          <cell r="L255">
            <v>9031</v>
          </cell>
        </row>
        <row r="256">
          <cell r="L256">
            <v>172</v>
          </cell>
        </row>
        <row r="257">
          <cell r="L257">
            <v>5264</v>
          </cell>
        </row>
        <row r="258">
          <cell r="L258">
            <v>4322</v>
          </cell>
        </row>
        <row r="259">
          <cell r="L259">
            <v>1191918</v>
          </cell>
        </row>
        <row r="263">
          <cell r="L263">
            <v>34934056</v>
          </cell>
        </row>
        <row r="264">
          <cell r="L264">
            <v>420229.00000000006</v>
          </cell>
        </row>
        <row r="265">
          <cell r="L265">
            <v>707729</v>
          </cell>
        </row>
        <row r="266">
          <cell r="L266">
            <v>54113</v>
          </cell>
        </row>
        <row r="267">
          <cell r="L267">
            <v>515198.99999999994</v>
          </cell>
        </row>
        <row r="268">
          <cell r="L268">
            <v>71280</v>
          </cell>
        </row>
        <row r="269">
          <cell r="L269">
            <v>1692336</v>
          </cell>
        </row>
        <row r="270">
          <cell r="L270">
            <v>382538</v>
          </cell>
        </row>
        <row r="271">
          <cell r="L271">
            <v>118894</v>
          </cell>
        </row>
        <row r="272">
          <cell r="L272">
            <v>15124</v>
          </cell>
        </row>
        <row r="273">
          <cell r="L273">
            <v>105187</v>
          </cell>
        </row>
        <row r="274">
          <cell r="L274">
            <v>47614</v>
          </cell>
        </row>
        <row r="275">
          <cell r="L275">
            <v>109167</v>
          </cell>
        </row>
        <row r="276">
          <cell r="L276">
            <v>84778</v>
          </cell>
        </row>
        <row r="277">
          <cell r="L277">
            <v>0</v>
          </cell>
        </row>
        <row r="278">
          <cell r="L278">
            <v>3990</v>
          </cell>
        </row>
        <row r="279">
          <cell r="L279">
            <v>209</v>
          </cell>
        </row>
        <row r="280">
          <cell r="L280">
            <v>11874</v>
          </cell>
        </row>
        <row r="281">
          <cell r="L281">
            <v>4450</v>
          </cell>
        </row>
        <row r="282">
          <cell r="L282">
            <v>3534</v>
          </cell>
        </row>
        <row r="283">
          <cell r="L283">
            <v>1163652</v>
          </cell>
        </row>
      </sheetData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Алтайский край"/>
      <sheetName val="Амурская область"/>
      <sheetName val="Архангельская область"/>
      <sheetName val="Астраханская область"/>
      <sheetName val="Белгородская область"/>
      <sheetName val="Брянская область"/>
      <sheetName val="Владимирская область"/>
      <sheetName val="Волгоградская область"/>
      <sheetName val="Вологодская область"/>
      <sheetName val="Воронежская область"/>
      <sheetName val="ЕАО"/>
      <sheetName val="Забайкальский край"/>
      <sheetName val="Ивановская область"/>
      <sheetName val="Иркутская область"/>
      <sheetName val="КБР"/>
      <sheetName val="Калининградская область"/>
      <sheetName val="Калужская область"/>
      <sheetName val="Кемеровская область"/>
      <sheetName val="Кировская область"/>
      <sheetName val="Костромская область"/>
      <sheetName val="Краснодарский край"/>
      <sheetName val="Красноярский край"/>
      <sheetName val="Курганская область"/>
      <sheetName val="Курская область"/>
      <sheetName val="Ленинградская область"/>
      <sheetName val="Липецкая область"/>
      <sheetName val="Москва"/>
      <sheetName val="Московская область"/>
      <sheetName val="Мурманская область"/>
      <sheetName val="Нижегородская область"/>
      <sheetName val="Новгородская область"/>
      <sheetName val="Новосибирская область"/>
      <sheetName val="Омская область"/>
      <sheetName val="Оренбургская область"/>
      <sheetName val="Орловская область"/>
      <sheetName val="Пензенская область"/>
      <sheetName val="Пермский край"/>
      <sheetName val="Приморский край"/>
      <sheetName val="Псковская область"/>
      <sheetName val="Республика Алтай"/>
      <sheetName val="Республика Башкортостан"/>
      <sheetName val="Республика Бурятия"/>
      <sheetName val="Республика Дагестан"/>
      <sheetName val="Республика Карелия"/>
      <sheetName val="Республика Коми"/>
      <sheetName val="Республика Мордовия"/>
      <sheetName val="Республика Северная Осетия"/>
      <sheetName val="Республика Саха (Якутия)"/>
      <sheetName val="Республика Татарстан"/>
      <sheetName val="Республика Хакасия"/>
      <sheetName val="Ростовская область"/>
      <sheetName val="Рязанская область"/>
      <sheetName val="Самарская область"/>
      <sheetName val="Санкт-Петербург"/>
      <sheetName val="Саратовская область"/>
      <sheetName val="Свердловская область"/>
      <sheetName val="Смоленская область"/>
      <sheetName val="Ставропольский край"/>
      <sheetName val="Тамбовская область"/>
      <sheetName val="Тверская область"/>
      <sheetName val="Томская область"/>
      <sheetName val="Тульская область"/>
      <sheetName val="Тюменская область"/>
      <sheetName val="Удмуртская Республика"/>
      <sheetName val="Ульяновская область"/>
      <sheetName val="Хабаровский край"/>
      <sheetName val="Челябинская область"/>
      <sheetName val="Чувашская Республика"/>
      <sheetName val="Ярославская област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>
        <row r="6">
          <cell r="L6">
            <v>34462990.999999993</v>
          </cell>
        </row>
        <row r="7">
          <cell r="L7">
            <v>482106</v>
          </cell>
        </row>
        <row r="8">
          <cell r="L8">
            <v>701559.00000000012</v>
          </cell>
        </row>
        <row r="9">
          <cell r="L9">
            <v>56387</v>
          </cell>
        </row>
        <row r="10">
          <cell r="L10">
            <v>308992</v>
          </cell>
        </row>
        <row r="11">
          <cell r="L11">
            <v>97760</v>
          </cell>
        </row>
        <row r="12">
          <cell r="L12">
            <v>1782880</v>
          </cell>
        </row>
        <row r="13">
          <cell r="L13">
            <v>376296</v>
          </cell>
        </row>
        <row r="14">
          <cell r="L14">
            <v>58566</v>
          </cell>
        </row>
        <row r="15">
          <cell r="L15">
            <v>16043</v>
          </cell>
        </row>
        <row r="16">
          <cell r="L16">
            <v>60339</v>
          </cell>
        </row>
        <row r="17">
          <cell r="L17">
            <v>64033</v>
          </cell>
        </row>
        <row r="18">
          <cell r="L18">
            <v>0</v>
          </cell>
        </row>
        <row r="19">
          <cell r="L19">
            <v>109051</v>
          </cell>
        </row>
        <row r="20">
          <cell r="L20">
            <v>3306</v>
          </cell>
        </row>
        <row r="21">
          <cell r="L21">
            <v>103</v>
          </cell>
        </row>
        <row r="22">
          <cell r="L22">
            <v>2706</v>
          </cell>
        </row>
        <row r="23">
          <cell r="L23">
            <v>18446</v>
          </cell>
        </row>
        <row r="24">
          <cell r="L24">
            <v>5702</v>
          </cell>
        </row>
        <row r="25">
          <cell r="L25">
            <v>2410</v>
          </cell>
        </row>
        <row r="26">
          <cell r="L26">
            <v>1048595</v>
          </cell>
        </row>
        <row r="27">
          <cell r="L27">
            <v>7417</v>
          </cell>
        </row>
        <row r="31">
          <cell r="L31">
            <v>30108930.999999996</v>
          </cell>
        </row>
        <row r="32">
          <cell r="L32">
            <v>422533</v>
          </cell>
        </row>
        <row r="33">
          <cell r="L33">
            <v>786791</v>
          </cell>
        </row>
        <row r="34">
          <cell r="L34">
            <v>48051</v>
          </cell>
        </row>
        <row r="35">
          <cell r="L35">
            <v>304926</v>
          </cell>
        </row>
        <row r="36">
          <cell r="L36">
            <v>105110</v>
          </cell>
        </row>
        <row r="37">
          <cell r="L37">
            <v>1458822</v>
          </cell>
        </row>
        <row r="38">
          <cell r="L38">
            <v>335060</v>
          </cell>
        </row>
        <row r="39">
          <cell r="L39">
            <v>110479.9800063016</v>
          </cell>
        </row>
        <row r="40">
          <cell r="L40">
            <v>16242</v>
          </cell>
        </row>
        <row r="41">
          <cell r="L41">
            <v>121388.52026109684</v>
          </cell>
        </row>
        <row r="42">
          <cell r="L42">
            <v>62895</v>
          </cell>
        </row>
        <row r="43">
          <cell r="L43">
            <v>175849.80973260154</v>
          </cell>
        </row>
        <row r="44">
          <cell r="L44">
            <v>82820</v>
          </cell>
        </row>
        <row r="45">
          <cell r="L45">
            <v>600</v>
          </cell>
        </row>
        <row r="46">
          <cell r="L46">
            <v>331</v>
          </cell>
        </row>
        <row r="47">
          <cell r="L47">
            <v>7612</v>
          </cell>
        </row>
        <row r="48">
          <cell r="L48">
            <v>13570</v>
          </cell>
        </row>
        <row r="49">
          <cell r="L49">
            <v>4853</v>
          </cell>
        </row>
        <row r="50">
          <cell r="L50">
            <v>2939</v>
          </cell>
        </row>
        <row r="51">
          <cell r="L51">
            <v>1074229</v>
          </cell>
        </row>
        <row r="52">
          <cell r="L52">
            <v>0</v>
          </cell>
        </row>
        <row r="56">
          <cell r="L56">
            <v>35030659.999999993</v>
          </cell>
        </row>
        <row r="57">
          <cell r="L57">
            <v>404819.99999999994</v>
          </cell>
        </row>
        <row r="58">
          <cell r="L58">
            <v>695845</v>
          </cell>
        </row>
        <row r="59">
          <cell r="L59">
            <v>51481</v>
          </cell>
        </row>
        <row r="60">
          <cell r="L60">
            <v>421084</v>
          </cell>
        </row>
        <row r="61">
          <cell r="L61">
            <v>84730</v>
          </cell>
        </row>
        <row r="62">
          <cell r="L62">
            <v>1374036</v>
          </cell>
        </row>
        <row r="63">
          <cell r="L63">
            <v>309294</v>
          </cell>
        </row>
        <row r="64">
          <cell r="L64">
            <v>104428</v>
          </cell>
        </row>
        <row r="65">
          <cell r="L65">
            <v>15099</v>
          </cell>
        </row>
        <row r="66">
          <cell r="L66">
            <v>108608</v>
          </cell>
        </row>
        <row r="67">
          <cell r="L67">
            <v>53146</v>
          </cell>
        </row>
        <row r="68">
          <cell r="L68">
            <v>139331</v>
          </cell>
        </row>
        <row r="69">
          <cell r="L69">
            <v>154571</v>
          </cell>
        </row>
        <row r="70">
          <cell r="L70">
            <v>0</v>
          </cell>
        </row>
        <row r="71">
          <cell r="L71">
            <v>284</v>
          </cell>
        </row>
        <row r="72">
          <cell r="L72">
            <v>5138</v>
          </cell>
        </row>
        <row r="73">
          <cell r="L73">
            <v>21762</v>
          </cell>
        </row>
        <row r="74">
          <cell r="L74">
            <v>7502</v>
          </cell>
        </row>
        <row r="75">
          <cell r="L75">
            <v>1909</v>
          </cell>
        </row>
        <row r="76">
          <cell r="L76">
            <v>1241953</v>
          </cell>
        </row>
        <row r="77">
          <cell r="L77">
            <v>11295</v>
          </cell>
        </row>
        <row r="81">
          <cell r="L81">
            <v>31375923.000000004</v>
          </cell>
        </row>
        <row r="82">
          <cell r="L82">
            <v>205327</v>
          </cell>
        </row>
        <row r="83">
          <cell r="L83">
            <v>718727</v>
          </cell>
        </row>
        <row r="84">
          <cell r="L84">
            <v>46070</v>
          </cell>
        </row>
        <row r="85">
          <cell r="L85">
            <v>508523</v>
          </cell>
        </row>
        <row r="86">
          <cell r="L86">
            <v>142290</v>
          </cell>
        </row>
        <row r="87">
          <cell r="L87">
            <v>1513432</v>
          </cell>
        </row>
        <row r="88">
          <cell r="L88">
            <v>244129</v>
          </cell>
        </row>
        <row r="89">
          <cell r="L89">
            <v>122670</v>
          </cell>
        </row>
        <row r="90">
          <cell r="L90">
            <v>18483</v>
          </cell>
        </row>
        <row r="91">
          <cell r="L91">
            <v>101879</v>
          </cell>
        </row>
        <row r="92">
          <cell r="L92">
            <v>36933</v>
          </cell>
        </row>
        <row r="93">
          <cell r="L93">
            <v>126493</v>
          </cell>
        </row>
        <row r="94">
          <cell r="L94">
            <v>187661</v>
          </cell>
        </row>
        <row r="95">
          <cell r="L95">
            <v>0</v>
          </cell>
        </row>
        <row r="96">
          <cell r="L96">
            <v>52</v>
          </cell>
        </row>
        <row r="97">
          <cell r="L97">
            <v>2822</v>
          </cell>
        </row>
        <row r="98">
          <cell r="L98">
            <v>8580</v>
          </cell>
        </row>
        <row r="99">
          <cell r="L99">
            <v>4723</v>
          </cell>
        </row>
        <row r="100">
          <cell r="L100">
            <v>1726</v>
          </cell>
        </row>
        <row r="101">
          <cell r="L101">
            <v>1180724</v>
          </cell>
        </row>
        <row r="102">
          <cell r="L102">
            <v>7680</v>
          </cell>
        </row>
        <row r="106">
          <cell r="L106">
            <v>29781092</v>
          </cell>
        </row>
        <row r="107">
          <cell r="L107">
            <v>129616.99999999999</v>
          </cell>
        </row>
        <row r="108">
          <cell r="L108">
            <v>481560</v>
          </cell>
        </row>
        <row r="109">
          <cell r="L109">
            <v>25680</v>
          </cell>
        </row>
        <row r="110">
          <cell r="L110">
            <v>321044</v>
          </cell>
        </row>
        <row r="111">
          <cell r="L111">
            <v>130877.99999999999</v>
          </cell>
        </row>
        <row r="112">
          <cell r="L112">
            <v>1151106</v>
          </cell>
        </row>
        <row r="113">
          <cell r="L113">
            <v>193643</v>
          </cell>
        </row>
        <row r="114">
          <cell r="L114">
            <v>88100</v>
          </cell>
        </row>
        <row r="115">
          <cell r="L115">
            <v>13491</v>
          </cell>
        </row>
        <row r="116">
          <cell r="L116">
            <v>97381</v>
          </cell>
        </row>
        <row r="117">
          <cell r="L117">
            <v>37630</v>
          </cell>
        </row>
        <row r="118">
          <cell r="L118">
            <v>161639</v>
          </cell>
        </row>
        <row r="119">
          <cell r="L119">
            <v>221128</v>
          </cell>
        </row>
        <row r="120">
          <cell r="L120">
            <v>6638</v>
          </cell>
        </row>
        <row r="121">
          <cell r="L121">
            <v>202</v>
          </cell>
        </row>
        <row r="122">
          <cell r="L122">
            <v>1222</v>
          </cell>
        </row>
        <row r="123">
          <cell r="L123">
            <v>10614</v>
          </cell>
        </row>
        <row r="124">
          <cell r="L124">
            <v>5887</v>
          </cell>
        </row>
        <row r="125">
          <cell r="L125">
            <v>633</v>
          </cell>
        </row>
        <row r="126">
          <cell r="L126">
            <v>899863</v>
          </cell>
        </row>
        <row r="127">
          <cell r="L127">
            <v>0</v>
          </cell>
        </row>
        <row r="131">
          <cell r="L131">
            <v>26412703</v>
          </cell>
        </row>
        <row r="132">
          <cell r="L132">
            <v>87544</v>
          </cell>
        </row>
        <row r="133">
          <cell r="L133">
            <v>243473</v>
          </cell>
        </row>
        <row r="134">
          <cell r="L134">
            <v>16530</v>
          </cell>
        </row>
        <row r="135">
          <cell r="L135">
            <v>270213</v>
          </cell>
        </row>
        <row r="136">
          <cell r="L136">
            <v>64687</v>
          </cell>
        </row>
        <row r="137">
          <cell r="L137">
            <v>938853</v>
          </cell>
        </row>
        <row r="138">
          <cell r="L138">
            <v>175778</v>
          </cell>
        </row>
        <row r="139">
          <cell r="L139">
            <v>55482</v>
          </cell>
        </row>
        <row r="140">
          <cell r="L140">
            <v>10896</v>
          </cell>
        </row>
        <row r="141">
          <cell r="L141">
            <v>51380</v>
          </cell>
        </row>
        <row r="142">
          <cell r="L142">
            <v>21437</v>
          </cell>
        </row>
        <row r="143">
          <cell r="L143">
            <v>40710</v>
          </cell>
        </row>
        <row r="144">
          <cell r="L144">
            <v>201463</v>
          </cell>
        </row>
        <row r="145">
          <cell r="L145">
            <v>4143</v>
          </cell>
        </row>
        <row r="146">
          <cell r="L146">
            <v>110</v>
          </cell>
        </row>
        <row r="147">
          <cell r="L147">
            <v>1849</v>
          </cell>
        </row>
        <row r="148">
          <cell r="L148">
            <v>22820</v>
          </cell>
        </row>
        <row r="149">
          <cell r="L149">
            <v>6063</v>
          </cell>
        </row>
        <row r="150">
          <cell r="L150">
            <v>839</v>
          </cell>
        </row>
        <row r="151">
          <cell r="L151">
            <v>1085223</v>
          </cell>
        </row>
        <row r="152">
          <cell r="L152">
            <v>37204</v>
          </cell>
        </row>
        <row r="156">
          <cell r="L156">
            <v>26746462.999999996</v>
          </cell>
        </row>
        <row r="157">
          <cell r="L157">
            <v>73329.000000000015</v>
          </cell>
        </row>
        <row r="158">
          <cell r="L158">
            <v>240665</v>
          </cell>
        </row>
        <row r="159">
          <cell r="L159">
            <v>16008</v>
          </cell>
        </row>
        <row r="160">
          <cell r="L160">
            <v>357445</v>
          </cell>
        </row>
        <row r="161">
          <cell r="L161">
            <v>50258</v>
          </cell>
        </row>
        <row r="162">
          <cell r="L162">
            <v>991063</v>
          </cell>
        </row>
        <row r="163">
          <cell r="L163">
            <v>170345</v>
          </cell>
        </row>
        <row r="164">
          <cell r="L164">
            <v>91654</v>
          </cell>
        </row>
        <row r="165">
          <cell r="L165">
            <v>10667</v>
          </cell>
        </row>
        <row r="166">
          <cell r="L166">
            <v>77797</v>
          </cell>
        </row>
        <row r="167">
          <cell r="L167">
            <v>3530</v>
          </cell>
        </row>
        <row r="168">
          <cell r="L168">
            <v>128889.00000000001</v>
          </cell>
        </row>
        <row r="169">
          <cell r="L169">
            <v>193166</v>
          </cell>
        </row>
        <row r="170">
          <cell r="L170">
            <v>24286</v>
          </cell>
        </row>
        <row r="171">
          <cell r="L171">
            <v>105</v>
          </cell>
        </row>
        <row r="172">
          <cell r="L172">
            <v>1263</v>
          </cell>
        </row>
        <row r="173">
          <cell r="L173">
            <v>4784</v>
          </cell>
        </row>
        <row r="174">
          <cell r="L174">
            <v>1047</v>
          </cell>
        </row>
        <row r="175">
          <cell r="L175">
            <v>433</v>
          </cell>
        </row>
        <row r="176">
          <cell r="L176">
            <v>1070606</v>
          </cell>
        </row>
        <row r="177">
          <cell r="L177">
            <v>635</v>
          </cell>
        </row>
        <row r="181">
          <cell r="L181">
            <v>26981301</v>
          </cell>
        </row>
        <row r="182">
          <cell r="L182">
            <v>112635</v>
          </cell>
        </row>
        <row r="183">
          <cell r="L183">
            <v>347347</v>
          </cell>
        </row>
        <row r="184">
          <cell r="L184">
            <v>16359.000000000002</v>
          </cell>
        </row>
        <row r="185">
          <cell r="L185">
            <v>445398</v>
          </cell>
        </row>
        <row r="186">
          <cell r="L186">
            <v>69431</v>
          </cell>
        </row>
        <row r="187">
          <cell r="L187">
            <v>800914</v>
          </cell>
        </row>
        <row r="188">
          <cell r="L188">
            <v>169368</v>
          </cell>
        </row>
        <row r="189">
          <cell r="L189">
            <v>115040</v>
          </cell>
        </row>
        <row r="190">
          <cell r="L190">
            <v>11088</v>
          </cell>
        </row>
        <row r="191">
          <cell r="L191">
            <v>75053</v>
          </cell>
        </row>
        <row r="192">
          <cell r="L192">
            <v>15621</v>
          </cell>
        </row>
        <row r="193">
          <cell r="L193">
            <v>123573</v>
          </cell>
        </row>
        <row r="194">
          <cell r="L194">
            <v>229581</v>
          </cell>
        </row>
        <row r="195">
          <cell r="L195">
            <v>12459</v>
          </cell>
        </row>
        <row r="196">
          <cell r="L196">
            <v>90</v>
          </cell>
        </row>
        <row r="197">
          <cell r="L197">
            <v>1127</v>
          </cell>
        </row>
        <row r="198">
          <cell r="L198">
            <v>5599</v>
          </cell>
        </row>
        <row r="199">
          <cell r="L199">
            <v>111</v>
          </cell>
        </row>
        <row r="200">
          <cell r="L200">
            <v>113</v>
          </cell>
        </row>
        <row r="201">
          <cell r="L201">
            <v>1039211</v>
          </cell>
        </row>
        <row r="202">
          <cell r="L202">
            <v>4776</v>
          </cell>
        </row>
        <row r="206">
          <cell r="L206">
            <v>27831935.999999996</v>
          </cell>
        </row>
        <row r="207">
          <cell r="L207">
            <v>127295</v>
          </cell>
        </row>
        <row r="208">
          <cell r="L208">
            <v>405905</v>
          </cell>
        </row>
        <row r="209">
          <cell r="L209">
            <v>20802</v>
          </cell>
        </row>
        <row r="210">
          <cell r="L210">
            <v>438332</v>
          </cell>
        </row>
        <row r="211">
          <cell r="L211">
            <v>98574</v>
          </cell>
        </row>
        <row r="212">
          <cell r="L212">
            <v>940690</v>
          </cell>
        </row>
        <row r="213">
          <cell r="L213">
            <v>244486</v>
          </cell>
        </row>
        <row r="214">
          <cell r="L214">
            <v>74765</v>
          </cell>
        </row>
        <row r="215">
          <cell r="L215">
            <v>26490</v>
          </cell>
        </row>
        <row r="216">
          <cell r="L216">
            <v>59982</v>
          </cell>
        </row>
        <row r="217">
          <cell r="L217">
            <v>10673</v>
          </cell>
        </row>
        <row r="218">
          <cell r="L218">
            <v>113917</v>
          </cell>
        </row>
        <row r="219">
          <cell r="L219">
            <v>195978</v>
          </cell>
        </row>
        <row r="220">
          <cell r="L220">
            <v>18490</v>
          </cell>
        </row>
        <row r="221">
          <cell r="L221">
            <v>112</v>
          </cell>
        </row>
        <row r="222">
          <cell r="L222">
            <v>3301</v>
          </cell>
        </row>
        <row r="223">
          <cell r="L223">
            <v>28117</v>
          </cell>
        </row>
        <row r="224">
          <cell r="L224">
            <v>962</v>
          </cell>
        </row>
        <row r="225">
          <cell r="L225">
            <v>679</v>
          </cell>
        </row>
        <row r="226">
          <cell r="L226">
            <v>1087152</v>
          </cell>
        </row>
        <row r="227">
          <cell r="L227">
            <v>21104</v>
          </cell>
        </row>
        <row r="255">
          <cell r="L255">
            <v>28352796.000000004</v>
          </cell>
        </row>
        <row r="256">
          <cell r="L256">
            <v>314405</v>
          </cell>
        </row>
        <row r="257">
          <cell r="L257">
            <v>754245</v>
          </cell>
        </row>
        <row r="258">
          <cell r="L258">
            <v>37689</v>
          </cell>
        </row>
        <row r="259">
          <cell r="L259">
            <v>540116</v>
          </cell>
        </row>
        <row r="260">
          <cell r="L260">
            <v>159558</v>
          </cell>
        </row>
        <row r="261">
          <cell r="L261">
            <v>1459273</v>
          </cell>
        </row>
        <row r="262">
          <cell r="L262">
            <v>355872</v>
          </cell>
        </row>
        <row r="263">
          <cell r="L263">
            <v>117541</v>
          </cell>
        </row>
        <row r="264">
          <cell r="L264">
            <v>18922</v>
          </cell>
        </row>
        <row r="265">
          <cell r="L265">
            <v>104317</v>
          </cell>
        </row>
        <row r="266">
          <cell r="L266">
            <v>36656</v>
          </cell>
        </row>
        <row r="267">
          <cell r="L267">
            <v>134701</v>
          </cell>
        </row>
        <row r="268">
          <cell r="L268">
            <v>123342</v>
          </cell>
        </row>
        <row r="269">
          <cell r="L269">
            <v>0</v>
          </cell>
        </row>
        <row r="270">
          <cell r="L270">
            <v>2871</v>
          </cell>
        </row>
        <row r="271">
          <cell r="L271">
            <v>617</v>
          </cell>
        </row>
        <row r="272">
          <cell r="L272">
            <v>11328</v>
          </cell>
        </row>
        <row r="273">
          <cell r="L273">
            <v>2168</v>
          </cell>
        </row>
        <row r="274">
          <cell r="L274">
            <v>3593</v>
          </cell>
        </row>
        <row r="275">
          <cell r="L275">
            <v>1088876</v>
          </cell>
        </row>
        <row r="276">
          <cell r="L276">
            <v>10037</v>
          </cell>
        </row>
        <row r="277">
          <cell r="L277">
            <v>783809</v>
          </cell>
        </row>
        <row r="281">
          <cell r="L281">
            <v>28236664</v>
          </cell>
        </row>
        <row r="282">
          <cell r="L282">
            <v>423389</v>
          </cell>
        </row>
        <row r="283">
          <cell r="L283">
            <v>982054</v>
          </cell>
        </row>
        <row r="284">
          <cell r="L284">
            <v>52547.000000000007</v>
          </cell>
        </row>
        <row r="285">
          <cell r="L285">
            <v>590663</v>
          </cell>
        </row>
        <row r="286">
          <cell r="L286">
            <v>110924</v>
          </cell>
        </row>
        <row r="287">
          <cell r="L287">
            <v>1660612</v>
          </cell>
        </row>
        <row r="288">
          <cell r="L288">
            <v>362633</v>
          </cell>
        </row>
        <row r="289">
          <cell r="L289">
            <v>127909</v>
          </cell>
        </row>
        <row r="290">
          <cell r="L290">
            <v>57898</v>
          </cell>
        </row>
        <row r="291">
          <cell r="L291">
            <v>113977</v>
          </cell>
        </row>
        <row r="292">
          <cell r="L292">
            <v>55615</v>
          </cell>
        </row>
        <row r="293">
          <cell r="L293">
            <v>188706</v>
          </cell>
        </row>
        <row r="294">
          <cell r="L294">
            <v>120220</v>
          </cell>
        </row>
        <row r="295">
          <cell r="L295">
            <v>1590</v>
          </cell>
        </row>
        <row r="296">
          <cell r="L296">
            <v>14331</v>
          </cell>
        </row>
        <row r="297">
          <cell r="L297">
            <v>103</v>
          </cell>
        </row>
        <row r="298">
          <cell r="L298">
            <v>14858</v>
          </cell>
        </row>
        <row r="299">
          <cell r="L299">
            <v>3778</v>
          </cell>
        </row>
        <row r="300">
          <cell r="L300">
            <v>1894</v>
          </cell>
        </row>
        <row r="301">
          <cell r="L301">
            <v>1100069</v>
          </cell>
        </row>
        <row r="302">
          <cell r="L302">
            <v>12566</v>
          </cell>
        </row>
        <row r="303">
          <cell r="L303">
            <v>3094482</v>
          </cell>
        </row>
      </sheetData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Алтайский край"/>
      <sheetName val="Амурская область"/>
      <sheetName val="Архангельская область"/>
      <sheetName val="Астраханская область"/>
      <sheetName val="Белгородская область"/>
      <sheetName val="Брянская область"/>
      <sheetName val="Владимирская область"/>
      <sheetName val="Волгоградская область"/>
      <sheetName val="Вологодская область"/>
      <sheetName val="Воронежская область"/>
      <sheetName val="ЕАО"/>
      <sheetName val="Забайкальский край"/>
      <sheetName val="Ивановская область"/>
      <sheetName val="Иркутская область"/>
      <sheetName val="КБР"/>
      <sheetName val="Калининградская область"/>
      <sheetName val="Калужская область"/>
      <sheetName val="Кемеровская область"/>
      <sheetName val="Кировская область"/>
      <sheetName val="Костромская область"/>
      <sheetName val="Краснодарский край"/>
      <sheetName val="Красноярский край"/>
      <sheetName val="Курганская область"/>
      <sheetName val="Курская область"/>
      <sheetName val="Ленинградская область"/>
      <sheetName val="Липецкая область"/>
      <sheetName val="Москва"/>
      <sheetName val="Московская область"/>
      <sheetName val="Мурманская область"/>
      <sheetName val="Нижегородская область"/>
      <sheetName val="Новгородская область"/>
      <sheetName val="Новосибирская область"/>
      <sheetName val="Омская область"/>
      <sheetName val="Оренбургская область"/>
      <sheetName val="Орловская область"/>
      <sheetName val="Пензенская область"/>
      <sheetName val="Пермский край"/>
      <sheetName val="Приморский край"/>
      <sheetName val="Псковская область"/>
      <sheetName val="Республика Алтай"/>
      <sheetName val="Республика Башкортостан"/>
      <sheetName val="Республика Бурятия"/>
      <sheetName val="Республика Дагестан"/>
      <sheetName val="Республика Карелия"/>
      <sheetName val="Республика Коми"/>
      <sheetName val="Республика Мордовия"/>
      <sheetName val="Республика Северная Осетия"/>
      <sheetName val="Республика Саха (Якутия)"/>
      <sheetName val="Республика Татарстан"/>
      <sheetName val="Республика Хакасия"/>
      <sheetName val="Ростовская область"/>
      <sheetName val="Рязанская область"/>
      <sheetName val="Самарская область"/>
      <sheetName val="Санкт-Петербург"/>
      <sheetName val="Саратовская область"/>
      <sheetName val="Свердловская область"/>
      <sheetName val="Смоленская область"/>
      <sheetName val="Ставропольский край"/>
      <sheetName val="Тамбовская область"/>
      <sheetName val="Тверская область"/>
      <sheetName val="Томская область"/>
      <sheetName val="Тульская область"/>
      <sheetName val="Тюменская область"/>
      <sheetName val="Удмуртская Республика"/>
      <sheetName val="Ульяновская область"/>
      <sheetName val="Хабаровский край"/>
      <sheetName val="Челябинская область"/>
      <sheetName val="Чувашская Республика"/>
      <sheetName val="Ярославская област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>
        <row r="6">
          <cell r="L6">
            <v>28889006</v>
          </cell>
        </row>
        <row r="7">
          <cell r="L7">
            <v>553258</v>
          </cell>
        </row>
        <row r="8">
          <cell r="L8">
            <v>714516.99999999988</v>
          </cell>
        </row>
        <row r="9">
          <cell r="L9">
            <v>25936</v>
          </cell>
        </row>
        <row r="10">
          <cell r="L10">
            <v>481488</v>
          </cell>
        </row>
        <row r="11">
          <cell r="L11">
            <v>337613</v>
          </cell>
        </row>
        <row r="12">
          <cell r="L12">
            <v>1635765</v>
          </cell>
        </row>
        <row r="13">
          <cell r="L13">
            <v>356591</v>
          </cell>
        </row>
        <row r="14">
          <cell r="L14">
            <v>108435</v>
          </cell>
        </row>
        <row r="15">
          <cell r="L15">
            <v>47270</v>
          </cell>
        </row>
        <row r="16">
          <cell r="L16">
            <v>119533</v>
          </cell>
        </row>
        <row r="17">
          <cell r="L17">
            <v>72773</v>
          </cell>
        </row>
        <row r="18">
          <cell r="L18">
            <v>131841</v>
          </cell>
        </row>
        <row r="19">
          <cell r="L19">
            <v>172498</v>
          </cell>
        </row>
        <row r="20">
          <cell r="L20">
            <v>0</v>
          </cell>
        </row>
        <row r="21">
          <cell r="L21">
            <v>909</v>
          </cell>
        </row>
        <row r="22">
          <cell r="L22">
            <v>4069</v>
          </cell>
        </row>
        <row r="23">
          <cell r="L23">
            <v>27283</v>
          </cell>
        </row>
        <row r="24">
          <cell r="L24">
            <v>5418</v>
          </cell>
        </row>
        <row r="25">
          <cell r="L25">
            <v>3645</v>
          </cell>
        </row>
        <row r="26">
          <cell r="L26">
            <v>997893</v>
          </cell>
        </row>
        <row r="27">
          <cell r="L27">
            <v>13050</v>
          </cell>
        </row>
        <row r="28">
          <cell r="L28">
            <v>559738</v>
          </cell>
        </row>
        <row r="29">
          <cell r="L29">
            <v>21347</v>
          </cell>
        </row>
        <row r="30">
          <cell r="L30">
            <v>3089.9999999999973</v>
          </cell>
        </row>
        <row r="31">
          <cell r="L31">
            <v>4229.0000000000018</v>
          </cell>
        </row>
        <row r="32">
          <cell r="L32">
            <v>23403.999999999993</v>
          </cell>
        </row>
        <row r="33">
          <cell r="L33">
            <v>1587.9999999999989</v>
          </cell>
        </row>
        <row r="34">
          <cell r="L34">
            <v>2739706</v>
          </cell>
        </row>
        <row r="38">
          <cell r="L38">
            <v>31819879</v>
          </cell>
        </row>
        <row r="39">
          <cell r="L39">
            <v>511883</v>
          </cell>
        </row>
        <row r="40">
          <cell r="L40">
            <v>520920.00000000006</v>
          </cell>
        </row>
        <row r="41">
          <cell r="L41">
            <v>40745.000000000007</v>
          </cell>
        </row>
        <row r="42">
          <cell r="L42">
            <v>578127</v>
          </cell>
        </row>
        <row r="43">
          <cell r="L43">
            <v>640445</v>
          </cell>
        </row>
        <row r="44">
          <cell r="L44">
            <v>1855258</v>
          </cell>
        </row>
        <row r="45">
          <cell r="L45">
            <v>373448</v>
          </cell>
        </row>
        <row r="46">
          <cell r="L46">
            <v>136463</v>
          </cell>
        </row>
        <row r="47">
          <cell r="L47">
            <v>44975</v>
          </cell>
        </row>
        <row r="48">
          <cell r="L48">
            <v>115754</v>
          </cell>
        </row>
        <row r="49">
          <cell r="L49">
            <v>81655</v>
          </cell>
        </row>
        <row r="50">
          <cell r="L50">
            <v>146040</v>
          </cell>
        </row>
        <row r="51">
          <cell r="L51">
            <v>147459</v>
          </cell>
        </row>
        <row r="52">
          <cell r="L52">
            <v>0</v>
          </cell>
        </row>
        <row r="53">
          <cell r="L53">
            <v>103</v>
          </cell>
        </row>
        <row r="54">
          <cell r="L54">
            <v>7191</v>
          </cell>
        </row>
        <row r="55">
          <cell r="L55">
            <v>21218</v>
          </cell>
        </row>
        <row r="56">
          <cell r="L56">
            <v>8755</v>
          </cell>
        </row>
        <row r="57">
          <cell r="L57">
            <v>2939</v>
          </cell>
        </row>
        <row r="58">
          <cell r="L58">
            <v>1227395</v>
          </cell>
        </row>
        <row r="59">
          <cell r="L59">
            <v>9375</v>
          </cell>
        </row>
        <row r="60">
          <cell r="L60">
            <v>506039</v>
          </cell>
        </row>
        <row r="61">
          <cell r="L61">
            <v>18990</v>
          </cell>
        </row>
        <row r="62">
          <cell r="L62">
            <v>3520.9999999999982</v>
          </cell>
        </row>
        <row r="63">
          <cell r="L63">
            <v>5323</v>
          </cell>
        </row>
        <row r="64">
          <cell r="L64">
            <v>25150.000000000015</v>
          </cell>
        </row>
        <row r="65">
          <cell r="L65">
            <v>1556.0000000000007</v>
          </cell>
        </row>
        <row r="66">
          <cell r="L66">
            <v>735900</v>
          </cell>
        </row>
        <row r="70">
          <cell r="L70">
            <v>35412749</v>
          </cell>
        </row>
        <row r="71">
          <cell r="L71">
            <v>472096</v>
          </cell>
        </row>
        <row r="72">
          <cell r="L72">
            <v>632144</v>
          </cell>
        </row>
        <row r="73">
          <cell r="L73">
            <v>18574</v>
          </cell>
        </row>
        <row r="74">
          <cell r="L74">
            <v>623203</v>
          </cell>
        </row>
        <row r="75">
          <cell r="L75">
            <v>512769</v>
          </cell>
        </row>
        <row r="76">
          <cell r="L76">
            <v>1729566</v>
          </cell>
        </row>
        <row r="77">
          <cell r="L77">
            <v>349119</v>
          </cell>
        </row>
        <row r="78">
          <cell r="L78">
            <v>150202</v>
          </cell>
        </row>
        <row r="79">
          <cell r="L79">
            <v>42103</v>
          </cell>
        </row>
        <row r="80">
          <cell r="L80">
            <v>103422</v>
          </cell>
        </row>
        <row r="81">
          <cell r="L81">
            <v>64777</v>
          </cell>
        </row>
        <row r="82">
          <cell r="L82">
            <v>145446</v>
          </cell>
        </row>
        <row r="83">
          <cell r="L83">
            <v>164315</v>
          </cell>
        </row>
        <row r="84">
          <cell r="L84">
            <v>1510</v>
          </cell>
        </row>
        <row r="85">
          <cell r="L85">
            <v>872</v>
          </cell>
        </row>
        <row r="86">
          <cell r="L86">
            <v>28686</v>
          </cell>
        </row>
        <row r="87">
          <cell r="L87">
            <v>18120</v>
          </cell>
        </row>
        <row r="88">
          <cell r="L88">
            <v>7706</v>
          </cell>
        </row>
        <row r="89">
          <cell r="L89">
            <v>1909</v>
          </cell>
        </row>
        <row r="90">
          <cell r="L90">
            <v>1271394</v>
          </cell>
        </row>
        <row r="91">
          <cell r="L91">
            <v>13625</v>
          </cell>
        </row>
        <row r="92">
          <cell r="L92">
            <v>368315</v>
          </cell>
        </row>
        <row r="93">
          <cell r="L93">
            <v>39217</v>
          </cell>
        </row>
        <row r="94">
          <cell r="L94">
            <v>2967.0000000000032</v>
          </cell>
        </row>
        <row r="95">
          <cell r="L95">
            <v>4080.9999999999995</v>
          </cell>
        </row>
        <row r="96">
          <cell r="L96">
            <v>21425</v>
          </cell>
        </row>
        <row r="97">
          <cell r="L97">
            <v>1045.9999999999986</v>
          </cell>
        </row>
        <row r="133">
          <cell r="L133">
            <v>31393155.999999996</v>
          </cell>
        </row>
        <row r="134">
          <cell r="L134">
            <v>152802</v>
          </cell>
        </row>
        <row r="135">
          <cell r="L135">
            <v>249233</v>
          </cell>
        </row>
        <row r="136">
          <cell r="L136">
            <v>15451</v>
          </cell>
        </row>
        <row r="137">
          <cell r="L137">
            <v>545234</v>
          </cell>
        </row>
        <row r="138">
          <cell r="L138">
            <v>548272</v>
          </cell>
        </row>
        <row r="139">
          <cell r="L139">
            <v>1450457</v>
          </cell>
        </row>
        <row r="140">
          <cell r="L140">
            <v>228466</v>
          </cell>
        </row>
        <row r="141">
          <cell r="L141">
            <v>107399</v>
          </cell>
        </row>
        <row r="142">
          <cell r="L142">
            <v>16047.999999999998</v>
          </cell>
        </row>
        <row r="143">
          <cell r="L143">
            <v>87740</v>
          </cell>
        </row>
        <row r="144">
          <cell r="L144">
            <v>44882</v>
          </cell>
        </row>
        <row r="145">
          <cell r="L145">
            <v>7832</v>
          </cell>
        </row>
        <row r="146">
          <cell r="L146">
            <v>141963</v>
          </cell>
        </row>
        <row r="147">
          <cell r="L147">
            <v>218212</v>
          </cell>
        </row>
        <row r="148">
          <cell r="L148">
            <v>6541</v>
          </cell>
        </row>
        <row r="149">
          <cell r="L149">
            <v>206</v>
          </cell>
        </row>
        <row r="150">
          <cell r="L150">
            <v>4536</v>
          </cell>
        </row>
        <row r="151">
          <cell r="L151">
            <v>9678</v>
          </cell>
        </row>
        <row r="152">
          <cell r="L152">
            <v>3044</v>
          </cell>
        </row>
        <row r="153">
          <cell r="L153">
            <v>251</v>
          </cell>
        </row>
        <row r="154">
          <cell r="L154">
            <v>1037558</v>
          </cell>
        </row>
        <row r="155">
          <cell r="L155">
            <v>158</v>
          </cell>
        </row>
        <row r="156">
          <cell r="L156">
            <v>227836</v>
          </cell>
        </row>
        <row r="157">
          <cell r="L157">
            <v>11498.999999999998</v>
          </cell>
        </row>
        <row r="158">
          <cell r="L158">
            <v>2691.9999999999991</v>
          </cell>
        </row>
        <row r="159">
          <cell r="L159">
            <v>5984.9999999999964</v>
          </cell>
        </row>
        <row r="160">
          <cell r="L160">
            <v>16209.999999999995</v>
          </cell>
        </row>
        <row r="161">
          <cell r="L161">
            <v>1118.9999999999989</v>
          </cell>
        </row>
        <row r="165">
          <cell r="L165">
            <v>27229670</v>
          </cell>
        </row>
        <row r="166">
          <cell r="L166">
            <v>58135.000000000007</v>
          </cell>
        </row>
        <row r="167">
          <cell r="L167">
            <v>426652.00000000006</v>
          </cell>
        </row>
        <row r="168">
          <cell r="L168">
            <v>10055</v>
          </cell>
        </row>
        <row r="169">
          <cell r="L169">
            <v>405762</v>
          </cell>
        </row>
        <row r="170">
          <cell r="L170">
            <v>462652</v>
          </cell>
        </row>
        <row r="171">
          <cell r="L171">
            <v>1041155</v>
          </cell>
        </row>
        <row r="172">
          <cell r="L172">
            <v>198348</v>
          </cell>
        </row>
        <row r="173">
          <cell r="L173">
            <v>108035</v>
          </cell>
        </row>
        <row r="174">
          <cell r="L174">
            <v>11168</v>
          </cell>
        </row>
        <row r="175">
          <cell r="L175">
            <v>53129</v>
          </cell>
        </row>
        <row r="176">
          <cell r="L176">
            <v>12349</v>
          </cell>
        </row>
        <row r="177">
          <cell r="L177">
            <v>6752</v>
          </cell>
        </row>
        <row r="178">
          <cell r="L178">
            <v>210777</v>
          </cell>
        </row>
        <row r="179">
          <cell r="L179">
            <v>185876</v>
          </cell>
        </row>
        <row r="180">
          <cell r="L180">
            <v>6556</v>
          </cell>
        </row>
        <row r="181">
          <cell r="L181">
            <v>66</v>
          </cell>
        </row>
        <row r="182">
          <cell r="L182">
            <v>1906</v>
          </cell>
        </row>
        <row r="183">
          <cell r="L183">
            <v>23638</v>
          </cell>
        </row>
        <row r="184">
          <cell r="L184">
            <v>1273</v>
          </cell>
        </row>
        <row r="185">
          <cell r="L185">
            <v>251</v>
          </cell>
        </row>
        <row r="186">
          <cell r="L186">
            <v>953546</v>
          </cell>
        </row>
        <row r="187">
          <cell r="L187">
            <v>1835</v>
          </cell>
        </row>
        <row r="188">
          <cell r="L188">
            <v>138585</v>
          </cell>
        </row>
        <row r="189">
          <cell r="L189">
            <v>7855</v>
          </cell>
        </row>
        <row r="190">
          <cell r="L190">
            <v>2613.9999999999995</v>
          </cell>
        </row>
        <row r="191">
          <cell r="L191">
            <v>3573.9999999999936</v>
          </cell>
        </row>
        <row r="192">
          <cell r="L192">
            <v>13747.000000000004</v>
          </cell>
        </row>
        <row r="193">
          <cell r="L193">
            <v>1119.0000000000011</v>
          </cell>
        </row>
        <row r="197">
          <cell r="L197">
            <v>27485777</v>
          </cell>
        </row>
        <row r="198">
          <cell r="L198">
            <v>78926</v>
          </cell>
        </row>
        <row r="199">
          <cell r="L199">
            <v>152133</v>
          </cell>
        </row>
        <row r="200">
          <cell r="L200">
            <v>8164.9999999999991</v>
          </cell>
        </row>
        <row r="201">
          <cell r="L201">
            <v>376080</v>
          </cell>
        </row>
        <row r="202">
          <cell r="L202">
            <v>475249</v>
          </cell>
        </row>
        <row r="203">
          <cell r="L203">
            <v>881939</v>
          </cell>
        </row>
        <row r="204">
          <cell r="L204">
            <v>148913</v>
          </cell>
        </row>
        <row r="205">
          <cell r="L205">
            <v>77921</v>
          </cell>
        </row>
        <row r="206">
          <cell r="L206">
            <v>8329</v>
          </cell>
        </row>
        <row r="207">
          <cell r="L207">
            <v>59815</v>
          </cell>
        </row>
        <row r="208">
          <cell r="L208">
            <v>14762</v>
          </cell>
        </row>
        <row r="209">
          <cell r="L209">
            <v>6278</v>
          </cell>
        </row>
        <row r="210">
          <cell r="L210">
            <v>106865</v>
          </cell>
        </row>
        <row r="211">
          <cell r="L211">
            <v>198453</v>
          </cell>
        </row>
        <row r="212">
          <cell r="L212">
            <v>11716</v>
          </cell>
        </row>
        <row r="213">
          <cell r="L213">
            <v>99</v>
          </cell>
        </row>
        <row r="214">
          <cell r="L214">
            <v>1492</v>
          </cell>
        </row>
        <row r="215">
          <cell r="L215">
            <v>6371</v>
          </cell>
        </row>
        <row r="216">
          <cell r="L216">
            <v>172</v>
          </cell>
        </row>
        <row r="217">
          <cell r="L217">
            <v>433</v>
          </cell>
        </row>
        <row r="218">
          <cell r="L218">
            <v>1101036</v>
          </cell>
        </row>
        <row r="219">
          <cell r="L219">
            <v>455</v>
          </cell>
        </row>
        <row r="220">
          <cell r="L220">
            <v>183882</v>
          </cell>
        </row>
        <row r="221">
          <cell r="L221">
            <v>7478.9999999999991</v>
          </cell>
        </row>
        <row r="222">
          <cell r="L222">
            <v>2724.9999999999986</v>
          </cell>
        </row>
        <row r="223">
          <cell r="L223">
            <v>2884.000000000005</v>
          </cell>
        </row>
        <row r="224">
          <cell r="L224">
            <v>14935.999999999982</v>
          </cell>
        </row>
        <row r="225">
          <cell r="L225">
            <v>1296.0000000000014</v>
          </cell>
        </row>
        <row r="229">
          <cell r="L229">
            <v>31806493.000000004</v>
          </cell>
        </row>
        <row r="230">
          <cell r="L230">
            <v>100597</v>
          </cell>
        </row>
        <row r="231">
          <cell r="L231">
            <v>139185.99999999997</v>
          </cell>
        </row>
        <row r="232">
          <cell r="L232">
            <v>7451</v>
          </cell>
        </row>
        <row r="233">
          <cell r="L233">
            <v>504972</v>
          </cell>
        </row>
        <row r="234">
          <cell r="L234">
            <v>536432</v>
          </cell>
        </row>
        <row r="235">
          <cell r="L235">
            <v>910833</v>
          </cell>
        </row>
        <row r="236">
          <cell r="L236">
            <v>178213</v>
          </cell>
        </row>
        <row r="237">
          <cell r="L237">
            <v>103645</v>
          </cell>
        </row>
        <row r="238">
          <cell r="L238">
            <v>10411</v>
          </cell>
        </row>
        <row r="239">
          <cell r="L239">
            <v>67605</v>
          </cell>
        </row>
        <row r="240">
          <cell r="L240">
            <v>16718</v>
          </cell>
        </row>
        <row r="241">
          <cell r="L241">
            <v>6278</v>
          </cell>
        </row>
        <row r="242">
          <cell r="L242">
            <v>118525</v>
          </cell>
        </row>
        <row r="243">
          <cell r="L243">
            <v>211665</v>
          </cell>
        </row>
        <row r="244">
          <cell r="L244">
            <v>14047</v>
          </cell>
        </row>
        <row r="245">
          <cell r="L245">
            <v>82</v>
          </cell>
        </row>
        <row r="246">
          <cell r="L246">
            <v>1242</v>
          </cell>
        </row>
        <row r="247">
          <cell r="L247">
            <v>5371</v>
          </cell>
        </row>
        <row r="248">
          <cell r="L248">
            <v>241</v>
          </cell>
        </row>
        <row r="249">
          <cell r="L249">
            <v>0</v>
          </cell>
        </row>
        <row r="250">
          <cell r="L250">
            <v>1180515</v>
          </cell>
        </row>
        <row r="251">
          <cell r="L251">
            <v>1864</v>
          </cell>
        </row>
        <row r="252">
          <cell r="L252">
            <v>184506</v>
          </cell>
        </row>
        <row r="253">
          <cell r="L253">
            <v>8861</v>
          </cell>
        </row>
        <row r="254">
          <cell r="L254">
            <v>2520.0000000000005</v>
          </cell>
        </row>
        <row r="255">
          <cell r="L255">
            <v>10632</v>
          </cell>
        </row>
        <row r="256">
          <cell r="L256">
            <v>11188.999999999996</v>
          </cell>
        </row>
        <row r="257">
          <cell r="L257">
            <v>1143.9999999999998</v>
          </cell>
        </row>
        <row r="261">
          <cell r="L261">
            <v>28705367</v>
          </cell>
        </row>
        <row r="262">
          <cell r="L262">
            <v>151343.00000000003</v>
          </cell>
        </row>
        <row r="263">
          <cell r="L263">
            <v>271217</v>
          </cell>
        </row>
        <row r="264">
          <cell r="L264">
            <v>13032</v>
          </cell>
        </row>
        <row r="265">
          <cell r="L265">
            <v>526873</v>
          </cell>
        </row>
        <row r="266">
          <cell r="L266">
            <v>569909</v>
          </cell>
        </row>
        <row r="267">
          <cell r="L267">
            <v>1240197</v>
          </cell>
        </row>
        <row r="268">
          <cell r="L268">
            <v>228916</v>
          </cell>
        </row>
        <row r="269">
          <cell r="L269">
            <v>87886</v>
          </cell>
        </row>
        <row r="270">
          <cell r="L270">
            <v>18673</v>
          </cell>
        </row>
        <row r="271">
          <cell r="L271">
            <v>106811</v>
          </cell>
        </row>
        <row r="272">
          <cell r="L272">
            <v>29412</v>
          </cell>
        </row>
        <row r="273">
          <cell r="L273">
            <v>12390</v>
          </cell>
        </row>
        <row r="274">
          <cell r="L274">
            <v>267535</v>
          </cell>
        </row>
        <row r="275">
          <cell r="L275">
            <v>230222</v>
          </cell>
        </row>
        <row r="276">
          <cell r="L276">
            <v>20664</v>
          </cell>
        </row>
        <row r="277">
          <cell r="L277">
            <v>113</v>
          </cell>
        </row>
        <row r="278">
          <cell r="L278">
            <v>3414</v>
          </cell>
        </row>
        <row r="279">
          <cell r="L279">
            <v>5590</v>
          </cell>
        </row>
        <row r="280">
          <cell r="L280">
            <v>2442</v>
          </cell>
        </row>
        <row r="281">
          <cell r="L281">
            <v>0</v>
          </cell>
        </row>
        <row r="282">
          <cell r="L282">
            <v>1209286</v>
          </cell>
        </row>
        <row r="283">
          <cell r="L283">
            <v>4481</v>
          </cell>
        </row>
        <row r="284">
          <cell r="L284">
            <v>249664.00000000003</v>
          </cell>
        </row>
        <row r="285">
          <cell r="L285">
            <v>12878</v>
          </cell>
        </row>
        <row r="286">
          <cell r="L286">
            <v>2381</v>
          </cell>
        </row>
        <row r="287">
          <cell r="L287">
            <v>5210.9999999999836</v>
          </cell>
        </row>
        <row r="288">
          <cell r="L288">
            <v>10694.000000000004</v>
          </cell>
        </row>
        <row r="289">
          <cell r="L289">
            <v>1191.9999999999998</v>
          </cell>
        </row>
        <row r="293">
          <cell r="L293">
            <v>31457153.000000004</v>
          </cell>
        </row>
        <row r="294">
          <cell r="L294">
            <v>217559</v>
          </cell>
        </row>
        <row r="295">
          <cell r="L295">
            <v>304290</v>
          </cell>
        </row>
        <row r="296">
          <cell r="L296">
            <v>22824</v>
          </cell>
        </row>
        <row r="297">
          <cell r="L297">
            <v>608566</v>
          </cell>
        </row>
        <row r="298">
          <cell r="L298">
            <v>577027</v>
          </cell>
        </row>
        <row r="299">
          <cell r="L299">
            <v>1329183</v>
          </cell>
        </row>
        <row r="300">
          <cell r="L300">
            <v>258777</v>
          </cell>
        </row>
        <row r="301">
          <cell r="L301">
            <v>84431</v>
          </cell>
        </row>
        <row r="302">
          <cell r="L302">
            <v>13643</v>
          </cell>
        </row>
        <row r="303">
          <cell r="L303">
            <v>85154</v>
          </cell>
        </row>
        <row r="304">
          <cell r="L304">
            <v>45991</v>
          </cell>
        </row>
        <row r="305">
          <cell r="L305">
            <v>12390</v>
          </cell>
        </row>
        <row r="306">
          <cell r="L306">
            <v>105144</v>
          </cell>
        </row>
        <row r="307">
          <cell r="L307">
            <v>160889</v>
          </cell>
        </row>
        <row r="308">
          <cell r="L308">
            <v>4207</v>
          </cell>
        </row>
        <row r="309">
          <cell r="L309">
            <v>124</v>
          </cell>
        </row>
        <row r="310">
          <cell r="L310">
            <v>4038.0000000000005</v>
          </cell>
        </row>
        <row r="311">
          <cell r="L311">
            <v>11931</v>
          </cell>
        </row>
        <row r="312">
          <cell r="L312">
            <v>3491</v>
          </cell>
        </row>
        <row r="313">
          <cell r="L313">
            <v>1851</v>
          </cell>
        </row>
        <row r="314">
          <cell r="L314">
            <v>1303974</v>
          </cell>
        </row>
        <row r="315">
          <cell r="L315">
            <v>8106</v>
          </cell>
        </row>
        <row r="316">
          <cell r="L316">
            <v>295635.99999999994</v>
          </cell>
        </row>
        <row r="317">
          <cell r="L317">
            <v>20047</v>
          </cell>
        </row>
        <row r="318">
          <cell r="L318">
            <v>2754.0000000000018</v>
          </cell>
        </row>
        <row r="319">
          <cell r="L319">
            <v>5344.9999999999964</v>
          </cell>
        </row>
        <row r="320">
          <cell r="L320">
            <v>15209.000000000004</v>
          </cell>
        </row>
        <row r="321">
          <cell r="L321">
            <v>1021.9999999999998</v>
          </cell>
        </row>
      </sheetData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Алтайский край"/>
      <sheetName val="Амурская область"/>
      <sheetName val="Архангельская область"/>
      <sheetName val="Астраханская область"/>
      <sheetName val="Белгородская область"/>
      <sheetName val="Брянская область"/>
      <sheetName val="Владимирская область"/>
      <sheetName val="Волгоградская область"/>
      <sheetName val="Вологодская область"/>
      <sheetName val="Воронежская область"/>
      <sheetName val="ЕАО"/>
      <sheetName val="Забайкальский край"/>
      <sheetName val="Ивановская область"/>
      <sheetName val="Иркутская область"/>
      <sheetName val="КБР"/>
      <sheetName val="Калининградская область"/>
      <sheetName val="Калужская область"/>
      <sheetName val="Кемеровская область"/>
      <sheetName val="Кировская область"/>
      <sheetName val="Костромская область"/>
      <sheetName val="Краснодарский край"/>
      <sheetName val="Красноярский край"/>
      <sheetName val="Курганская область"/>
      <sheetName val="Курская область"/>
      <sheetName val="Ленинградская область"/>
      <sheetName val="Липецкая область"/>
      <sheetName val="Москва"/>
      <sheetName val="Московская область"/>
      <sheetName val="Мурманская область"/>
      <sheetName val="Нижегородская область"/>
      <sheetName val="Новгородская область"/>
      <sheetName val="Новосибирская область"/>
      <sheetName val="Омская область"/>
      <sheetName val="Оренбургская область"/>
      <sheetName val="Орловская область"/>
      <sheetName val="Пензенская область"/>
      <sheetName val="Пермский край"/>
      <sheetName val="Приморский край"/>
      <sheetName val="Псковская область"/>
      <sheetName val="Республика Алтай"/>
      <sheetName val="Республика Башкортостан"/>
      <sheetName val="Республика Бурятия"/>
      <sheetName val="Республика Дагестан"/>
      <sheetName val="Республика Карелия"/>
      <sheetName val="Республика Коми"/>
      <sheetName val="Республика Мордовия"/>
      <sheetName val="Республика Северная Осетия"/>
      <sheetName val="Республика Саха (Якутия)"/>
      <sheetName val="Республика Татарстан"/>
      <sheetName val="Республика Хакасия"/>
      <sheetName val="Ростовская область"/>
      <sheetName val="Рязанская область"/>
      <sheetName val="Самарская область"/>
      <sheetName val="Санкт-Петербург"/>
      <sheetName val="Саратовская область"/>
      <sheetName val="Свердловская область"/>
      <sheetName val="Смоленская область"/>
      <sheetName val="Ставропольский край"/>
      <sheetName val="Тамбовская область"/>
      <sheetName val="Тверская область"/>
      <sheetName val="Томская область"/>
      <sheetName val="Тульская область"/>
      <sheetName val="Тюменская область"/>
      <sheetName val="Удмуртская Республика"/>
      <sheetName val="Ульяновская область"/>
      <sheetName val="Хабаровский край"/>
      <sheetName val="Челябинская область"/>
      <sheetName val="Чувашская Республика"/>
      <sheetName val="Ярославская област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>
        <row r="325">
          <cell r="L325">
            <v>33183830</v>
          </cell>
        </row>
        <row r="326">
          <cell r="L326">
            <v>343179</v>
          </cell>
        </row>
        <row r="327">
          <cell r="L327">
            <v>412194</v>
          </cell>
        </row>
        <row r="328">
          <cell r="L328">
            <v>20587</v>
          </cell>
        </row>
        <row r="329">
          <cell r="L329">
            <v>616427</v>
          </cell>
        </row>
        <row r="330">
          <cell r="L330">
            <v>570554</v>
          </cell>
        </row>
        <row r="331">
          <cell r="L331">
            <v>1635691</v>
          </cell>
        </row>
        <row r="332">
          <cell r="L332">
            <v>324083</v>
          </cell>
        </row>
        <row r="333">
          <cell r="L333">
            <v>111938</v>
          </cell>
        </row>
        <row r="334">
          <cell r="L334">
            <v>20605</v>
          </cell>
        </row>
        <row r="335">
          <cell r="L335">
            <v>110397</v>
          </cell>
        </row>
        <row r="336">
          <cell r="L336">
            <v>62539</v>
          </cell>
        </row>
        <row r="337">
          <cell r="L337">
            <v>16875</v>
          </cell>
        </row>
        <row r="338">
          <cell r="L338">
            <v>109888</v>
          </cell>
        </row>
        <row r="339">
          <cell r="L339">
            <v>124692</v>
          </cell>
        </row>
        <row r="340">
          <cell r="L340">
            <v>1443</v>
          </cell>
        </row>
        <row r="341">
          <cell r="L341">
            <v>134</v>
          </cell>
        </row>
        <row r="342">
          <cell r="L342">
            <v>4926</v>
          </cell>
        </row>
        <row r="343">
          <cell r="L343">
            <v>26102</v>
          </cell>
        </row>
        <row r="344">
          <cell r="L344">
            <v>6732</v>
          </cell>
        </row>
        <row r="345">
          <cell r="L345">
            <v>3499</v>
          </cell>
        </row>
        <row r="346">
          <cell r="L346">
            <v>1219713</v>
          </cell>
        </row>
        <row r="347">
          <cell r="L347">
            <v>11255</v>
          </cell>
        </row>
        <row r="348">
          <cell r="L348">
            <v>374517</v>
          </cell>
        </row>
        <row r="349">
          <cell r="L349">
            <v>31307</v>
          </cell>
        </row>
        <row r="350">
          <cell r="L350">
            <v>2932</v>
          </cell>
        </row>
        <row r="351">
          <cell r="L351">
            <v>4777.9999999999964</v>
          </cell>
        </row>
        <row r="352">
          <cell r="L352">
            <v>17490.999999999993</v>
          </cell>
        </row>
        <row r="353">
          <cell r="L353">
            <v>1041.9999999999998</v>
          </cell>
        </row>
        <row r="357">
          <cell r="L357">
            <v>35626647</v>
          </cell>
        </row>
        <row r="358">
          <cell r="L358">
            <v>553314</v>
          </cell>
        </row>
        <row r="359">
          <cell r="L359">
            <v>774935</v>
          </cell>
        </row>
        <row r="360">
          <cell r="L360">
            <v>30840</v>
          </cell>
        </row>
        <row r="361">
          <cell r="L361">
            <v>642185</v>
          </cell>
        </row>
        <row r="362">
          <cell r="L362">
            <v>566938</v>
          </cell>
        </row>
        <row r="363">
          <cell r="L363">
            <v>1819804</v>
          </cell>
        </row>
        <row r="364">
          <cell r="L364">
            <v>371548</v>
          </cell>
        </row>
        <row r="365">
          <cell r="L365">
            <v>178647</v>
          </cell>
        </row>
        <row r="366">
          <cell r="L366">
            <v>23845</v>
          </cell>
        </row>
        <row r="367">
          <cell r="L367">
            <v>141492</v>
          </cell>
        </row>
        <row r="368">
          <cell r="L368">
            <v>64135.000000000007</v>
          </cell>
        </row>
        <row r="369">
          <cell r="L369">
            <v>10773</v>
          </cell>
        </row>
        <row r="370">
          <cell r="L370">
            <v>75054</v>
          </cell>
        </row>
        <row r="371">
          <cell r="L371">
            <v>148241</v>
          </cell>
        </row>
        <row r="372">
          <cell r="L372">
            <v>1450</v>
          </cell>
        </row>
        <row r="373">
          <cell r="L373">
            <v>685</v>
          </cell>
        </row>
        <row r="374">
          <cell r="L374">
            <v>5174</v>
          </cell>
        </row>
        <row r="375">
          <cell r="L375">
            <v>78435</v>
          </cell>
        </row>
        <row r="376">
          <cell r="L376">
            <v>6166</v>
          </cell>
        </row>
        <row r="377">
          <cell r="L377">
            <v>2717</v>
          </cell>
        </row>
        <row r="378">
          <cell r="L378">
            <v>1368140</v>
          </cell>
        </row>
        <row r="379">
          <cell r="L379">
            <v>16483</v>
          </cell>
        </row>
        <row r="380">
          <cell r="L380">
            <v>571699.00000000012</v>
          </cell>
        </row>
        <row r="381">
          <cell r="L381">
            <v>34199</v>
          </cell>
        </row>
        <row r="382">
          <cell r="L382">
            <v>3165.0000000000009</v>
          </cell>
        </row>
        <row r="383">
          <cell r="L383">
            <v>2790.9999999999973</v>
          </cell>
        </row>
        <row r="384">
          <cell r="L384">
            <v>24725.000000000018</v>
          </cell>
        </row>
        <row r="385">
          <cell r="L385">
            <v>1192.0000000000002</v>
          </cell>
        </row>
      </sheetData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Алтайский край"/>
      <sheetName val="Амурская область"/>
      <sheetName val="Архангельская область"/>
      <sheetName val="Астраханская область"/>
      <sheetName val="Белгородская область"/>
      <sheetName val="Брянская область"/>
      <sheetName val="Владимирская область"/>
      <sheetName val="Волгоградская область"/>
      <sheetName val="Вологодская область"/>
      <sheetName val="Воронежская область"/>
      <sheetName val="ЕАО"/>
      <sheetName val="Забайкальский край"/>
      <sheetName val="Ивановская область"/>
      <sheetName val="Иркутская область"/>
      <sheetName val="КБР"/>
      <sheetName val="Калининградская область"/>
      <sheetName val="Калужская область"/>
      <sheetName val="Кемеровская область"/>
      <sheetName val="Кировская область"/>
      <sheetName val="Костромская область"/>
      <sheetName val="Краснодарский край"/>
      <sheetName val="Красноярский край"/>
      <sheetName val="Курганская область"/>
      <sheetName val="Курская область"/>
      <sheetName val="Ленинградская область"/>
      <sheetName val="Липецкая область"/>
      <sheetName val="Москва"/>
      <sheetName val="Московская область"/>
      <sheetName val="Мурманская область"/>
      <sheetName val="Нижегородская область"/>
      <sheetName val="Новгородская область"/>
      <sheetName val="Новосибирская область"/>
      <sheetName val="Омская область"/>
      <sheetName val="Оренбургская область"/>
      <sheetName val="Орловская область"/>
      <sheetName val="Пензенская область"/>
      <sheetName val="Пермский край"/>
      <sheetName val="Приморский край"/>
      <sheetName val="Псковская область"/>
      <sheetName val="Республика Алтай"/>
      <sheetName val="Республика Башкортостан"/>
      <sheetName val="Республика Бурятия"/>
      <sheetName val="Республика Дагестан"/>
      <sheetName val="Республика Карелия"/>
      <sheetName val="Республика Коми"/>
      <sheetName val="Республика Мордовия"/>
      <sheetName val="Республика Северная Осетия"/>
      <sheetName val="Республика Саха (Якутия)"/>
      <sheetName val="Республика Татарстан"/>
      <sheetName val="Республика Хакасия"/>
      <sheetName val="Ростовская область"/>
      <sheetName val="Рязанская область"/>
      <sheetName val="Самарская область"/>
      <sheetName val="Санкт-Петербург"/>
      <sheetName val="Саратовская область"/>
      <sheetName val="Свердловская область"/>
      <sheetName val="Смоленская область"/>
      <sheetName val="Ставропольский край"/>
      <sheetName val="Тамбовская область"/>
      <sheetName val="Тверская область"/>
      <sheetName val="Томская область"/>
      <sheetName val="Тульская область"/>
      <sheetName val="Тюменская область"/>
      <sheetName val="Удмуртская Республика"/>
      <sheetName val="Ульяновская область"/>
      <sheetName val="Хабаровский край"/>
      <sheetName val="Челябинская область"/>
      <sheetName val="Чувашская Республика"/>
      <sheetName val="Ярославская област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>
        <row r="5">
          <cell r="L5">
            <v>36034774</v>
          </cell>
        </row>
        <row r="6">
          <cell r="L6">
            <v>528382</v>
          </cell>
        </row>
        <row r="7">
          <cell r="L7">
            <v>947002.99999999988</v>
          </cell>
        </row>
        <row r="8">
          <cell r="L8">
            <v>51052</v>
          </cell>
        </row>
        <row r="9">
          <cell r="L9">
            <v>470817</v>
          </cell>
        </row>
        <row r="10">
          <cell r="L10">
            <v>503721</v>
          </cell>
        </row>
        <row r="11">
          <cell r="L11">
            <v>1679580</v>
          </cell>
        </row>
        <row r="12">
          <cell r="L12">
            <v>366068</v>
          </cell>
        </row>
        <row r="13">
          <cell r="L13">
            <v>102310</v>
          </cell>
        </row>
        <row r="14">
          <cell r="L14">
            <v>19592</v>
          </cell>
        </row>
        <row r="15">
          <cell r="L15">
            <v>91167</v>
          </cell>
        </row>
        <row r="16">
          <cell r="L16">
            <v>104192</v>
          </cell>
        </row>
        <row r="17">
          <cell r="L17">
            <v>15065</v>
          </cell>
        </row>
        <row r="18">
          <cell r="L18">
            <v>144649</v>
          </cell>
        </row>
        <row r="19">
          <cell r="L19">
            <v>155532</v>
          </cell>
        </row>
        <row r="20">
          <cell r="L20">
            <v>1247</v>
          </cell>
        </row>
        <row r="21">
          <cell r="L21">
            <v>563</v>
          </cell>
        </row>
        <row r="22">
          <cell r="L22">
            <v>12998</v>
          </cell>
        </row>
        <row r="23">
          <cell r="L23">
            <v>10727</v>
          </cell>
        </row>
        <row r="24">
          <cell r="L24">
            <v>8702</v>
          </cell>
        </row>
        <row r="25">
          <cell r="L25">
            <v>2714</v>
          </cell>
        </row>
        <row r="26">
          <cell r="L26">
            <v>1173366</v>
          </cell>
        </row>
        <row r="27">
          <cell r="L27">
            <v>15533</v>
          </cell>
        </row>
        <row r="28">
          <cell r="L28">
            <v>544851</v>
          </cell>
        </row>
        <row r="29">
          <cell r="L29">
            <v>3153.0000000000023</v>
          </cell>
        </row>
        <row r="30">
          <cell r="L30">
            <v>5525.9999999999936</v>
          </cell>
        </row>
        <row r="31">
          <cell r="L31">
            <v>258803.99999999997</v>
          </cell>
        </row>
        <row r="32">
          <cell r="L32">
            <v>18146.000000000004</v>
          </cell>
        </row>
        <row r="35">
          <cell r="L35">
            <v>29578886</v>
          </cell>
        </row>
        <row r="36">
          <cell r="L36">
            <v>467437</v>
          </cell>
        </row>
        <row r="37">
          <cell r="L37">
            <v>611068</v>
          </cell>
        </row>
        <row r="38">
          <cell r="L38">
            <v>76094</v>
          </cell>
        </row>
        <row r="39">
          <cell r="L39">
            <v>364233</v>
          </cell>
        </row>
        <row r="40">
          <cell r="L40">
            <v>598980</v>
          </cell>
        </row>
        <row r="41">
          <cell r="L41">
            <v>1624225</v>
          </cell>
        </row>
        <row r="42">
          <cell r="L42">
            <v>359494</v>
          </cell>
        </row>
        <row r="43">
          <cell r="L43">
            <v>63141</v>
          </cell>
        </row>
        <row r="44">
          <cell r="L44">
            <v>106966</v>
          </cell>
        </row>
        <row r="45">
          <cell r="L45">
            <v>0</v>
          </cell>
        </row>
        <row r="46">
          <cell r="L46">
            <v>54349</v>
          </cell>
        </row>
        <row r="47">
          <cell r="L47">
            <v>8484</v>
          </cell>
        </row>
        <row r="48">
          <cell r="L48">
            <v>1100</v>
          </cell>
        </row>
        <row r="49">
          <cell r="L49">
            <v>167348</v>
          </cell>
        </row>
        <row r="50">
          <cell r="L50">
            <v>1520</v>
          </cell>
        </row>
        <row r="51">
          <cell r="L51">
            <v>343</v>
          </cell>
        </row>
        <row r="52">
          <cell r="L52">
            <v>8624</v>
          </cell>
        </row>
        <row r="53">
          <cell r="L53">
            <v>16378</v>
          </cell>
        </row>
        <row r="54">
          <cell r="L54">
            <v>6959</v>
          </cell>
        </row>
        <row r="55">
          <cell r="L55">
            <v>2790</v>
          </cell>
        </row>
        <row r="56">
          <cell r="L56">
            <v>1256965</v>
          </cell>
        </row>
        <row r="57">
          <cell r="L57">
            <v>13344</v>
          </cell>
        </row>
        <row r="58">
          <cell r="L58">
            <v>452433.99999999994</v>
          </cell>
        </row>
        <row r="59">
          <cell r="L59">
            <v>2835</v>
          </cell>
        </row>
        <row r="60">
          <cell r="L60">
            <v>5846</v>
          </cell>
        </row>
        <row r="61">
          <cell r="L61">
            <v>220415</v>
          </cell>
        </row>
        <row r="62">
          <cell r="L62">
            <v>17612</v>
          </cell>
        </row>
        <row r="65">
          <cell r="L65">
            <v>35752133</v>
          </cell>
        </row>
        <row r="66">
          <cell r="L66">
            <v>401577</v>
          </cell>
        </row>
        <row r="67">
          <cell r="L67">
            <v>503092</v>
          </cell>
        </row>
        <row r="68">
          <cell r="L68">
            <v>53693.999999999993</v>
          </cell>
        </row>
        <row r="69">
          <cell r="L69">
            <v>662321</v>
          </cell>
        </row>
        <row r="70">
          <cell r="L70">
            <v>445507</v>
          </cell>
        </row>
        <row r="71">
          <cell r="L71">
            <v>1486599</v>
          </cell>
        </row>
        <row r="72">
          <cell r="L72">
            <v>312707</v>
          </cell>
        </row>
        <row r="73">
          <cell r="L73">
            <v>111549</v>
          </cell>
        </row>
        <row r="74">
          <cell r="L74">
            <v>15139</v>
          </cell>
        </row>
        <row r="75">
          <cell r="L75">
            <v>137464</v>
          </cell>
        </row>
        <row r="76">
          <cell r="L76">
            <v>74765</v>
          </cell>
        </row>
        <row r="77">
          <cell r="L77">
            <v>13620</v>
          </cell>
        </row>
        <row r="78">
          <cell r="L78">
            <v>139676</v>
          </cell>
        </row>
        <row r="79">
          <cell r="L79">
            <v>149725</v>
          </cell>
        </row>
        <row r="80">
          <cell r="L80">
            <v>1006</v>
          </cell>
        </row>
        <row r="81">
          <cell r="L81">
            <v>232</v>
          </cell>
        </row>
        <row r="82">
          <cell r="L82">
            <v>6535</v>
          </cell>
        </row>
        <row r="83">
          <cell r="L83">
            <v>13084</v>
          </cell>
        </row>
        <row r="84">
          <cell r="L84">
            <v>6128</v>
          </cell>
        </row>
        <row r="85">
          <cell r="L85">
            <v>2329</v>
          </cell>
        </row>
        <row r="86">
          <cell r="L86">
            <v>1419127</v>
          </cell>
        </row>
        <row r="87">
          <cell r="L87">
            <v>9056</v>
          </cell>
        </row>
        <row r="88">
          <cell r="L88">
            <v>415182</v>
          </cell>
        </row>
        <row r="89">
          <cell r="L89">
            <v>3068</v>
          </cell>
        </row>
        <row r="90">
          <cell r="L90">
            <v>5078</v>
          </cell>
        </row>
        <row r="91">
          <cell r="L91">
            <v>221111</v>
          </cell>
        </row>
        <row r="92">
          <cell r="L92">
            <v>16132.000000000002</v>
          </cell>
        </row>
        <row r="95">
          <cell r="L95">
            <v>33053583.999999996</v>
          </cell>
        </row>
        <row r="96">
          <cell r="L96">
            <v>272051</v>
          </cell>
        </row>
        <row r="97">
          <cell r="L97">
            <v>337378</v>
          </cell>
        </row>
        <row r="98">
          <cell r="L98">
            <v>9154</v>
          </cell>
        </row>
        <row r="99">
          <cell r="L99">
            <v>572759</v>
          </cell>
        </row>
        <row r="100">
          <cell r="L100">
            <v>478405</v>
          </cell>
        </row>
        <row r="101">
          <cell r="L101">
            <v>1426560</v>
          </cell>
        </row>
        <row r="102">
          <cell r="L102">
            <v>290448</v>
          </cell>
        </row>
        <row r="103">
          <cell r="L103">
            <v>210011</v>
          </cell>
        </row>
        <row r="104">
          <cell r="L104">
            <v>17761</v>
          </cell>
        </row>
        <row r="105">
          <cell r="L105">
            <v>95833</v>
          </cell>
        </row>
        <row r="106">
          <cell r="L106">
            <v>55325</v>
          </cell>
        </row>
        <row r="107">
          <cell r="L107">
            <v>13620</v>
          </cell>
        </row>
        <row r="108">
          <cell r="L108">
            <v>119660</v>
          </cell>
        </row>
        <row r="109">
          <cell r="L109">
            <v>142961</v>
          </cell>
        </row>
        <row r="110">
          <cell r="L110">
            <v>1102</v>
          </cell>
        </row>
        <row r="111">
          <cell r="L111">
            <v>103</v>
          </cell>
        </row>
        <row r="112">
          <cell r="L112">
            <v>7942</v>
          </cell>
        </row>
        <row r="113">
          <cell r="L113">
            <v>34038</v>
          </cell>
        </row>
        <row r="114">
          <cell r="L114">
            <v>4186</v>
          </cell>
        </row>
        <row r="115">
          <cell r="L115">
            <v>1986</v>
          </cell>
        </row>
        <row r="116">
          <cell r="L116">
            <v>1283845</v>
          </cell>
        </row>
        <row r="117">
          <cell r="L117">
            <v>8524</v>
          </cell>
        </row>
        <row r="118">
          <cell r="L118">
            <v>314214</v>
          </cell>
        </row>
        <row r="119">
          <cell r="L119">
            <v>28929</v>
          </cell>
        </row>
        <row r="120">
          <cell r="L120">
            <v>2838</v>
          </cell>
        </row>
        <row r="121">
          <cell r="L121">
            <v>4835</v>
          </cell>
        </row>
        <row r="122">
          <cell r="L122">
            <v>192150</v>
          </cell>
        </row>
        <row r="123">
          <cell r="L123">
            <v>18815</v>
          </cell>
        </row>
        <row r="126">
          <cell r="L126">
            <v>33458473</v>
          </cell>
        </row>
        <row r="127">
          <cell r="L127">
            <v>189073</v>
          </cell>
        </row>
        <row r="128">
          <cell r="L128">
            <v>798590</v>
          </cell>
        </row>
        <row r="129">
          <cell r="L129">
            <v>30918</v>
          </cell>
        </row>
        <row r="130">
          <cell r="L130">
            <v>395218</v>
          </cell>
        </row>
        <row r="131">
          <cell r="L131">
            <v>477343</v>
          </cell>
        </row>
        <row r="132">
          <cell r="L132">
            <v>1198779</v>
          </cell>
        </row>
        <row r="133">
          <cell r="L133">
            <v>256849</v>
          </cell>
        </row>
        <row r="134">
          <cell r="L134">
            <v>118299</v>
          </cell>
        </row>
        <row r="135">
          <cell r="L135">
            <v>16961</v>
          </cell>
        </row>
        <row r="136">
          <cell r="L136">
            <v>105507</v>
          </cell>
        </row>
        <row r="137">
          <cell r="L137">
            <v>44472</v>
          </cell>
        </row>
        <row r="138">
          <cell r="L138">
            <v>-1414</v>
          </cell>
        </row>
        <row r="139">
          <cell r="L139">
            <v>551211</v>
          </cell>
        </row>
        <row r="140">
          <cell r="L140">
            <v>218152</v>
          </cell>
        </row>
        <row r="141">
          <cell r="L141">
            <v>10308</v>
          </cell>
        </row>
        <row r="142">
          <cell r="L142">
            <v>350</v>
          </cell>
        </row>
        <row r="143">
          <cell r="L143">
            <v>4697</v>
          </cell>
        </row>
        <row r="144">
          <cell r="L144">
            <v>10932</v>
          </cell>
        </row>
        <row r="145">
          <cell r="L145">
            <v>2992</v>
          </cell>
        </row>
        <row r="146">
          <cell r="L146">
            <v>2123</v>
          </cell>
        </row>
        <row r="147">
          <cell r="L147">
            <v>848968</v>
          </cell>
        </row>
        <row r="148">
          <cell r="L148">
            <v>5752</v>
          </cell>
        </row>
        <row r="149">
          <cell r="L149">
            <v>218606</v>
          </cell>
        </row>
        <row r="150">
          <cell r="L150">
            <v>2770</v>
          </cell>
        </row>
        <row r="151">
          <cell r="L151">
            <v>3480</v>
          </cell>
        </row>
        <row r="152">
          <cell r="L152">
            <v>176503</v>
          </cell>
        </row>
        <row r="153">
          <cell r="L153">
            <v>19566</v>
          </cell>
        </row>
      </sheetData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3"/>
  <sheetViews>
    <sheetView workbookViewId="0">
      <selection activeCell="B9" sqref="A9:XFD9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19" t="s">
        <v>19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4" s="2" customFormat="1" ht="33" customHeight="1" x14ac:dyDescent="0.25">
      <c r="A3" s="7" t="s">
        <v>0</v>
      </c>
      <c r="B3" s="8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</row>
    <row r="4" spans="1:14" ht="22.5" customHeight="1" x14ac:dyDescent="0.25">
      <c r="A4" s="20" t="s">
        <v>21</v>
      </c>
      <c r="B4" s="23" t="s">
        <v>25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5"/>
    </row>
    <row r="5" spans="1:14" ht="22.5" customHeight="1" x14ac:dyDescent="0.25">
      <c r="A5" s="21"/>
      <c r="B5" s="5" t="s">
        <v>14</v>
      </c>
      <c r="C5" s="3">
        <v>46059373</v>
      </c>
      <c r="D5" s="3">
        <v>39100177</v>
      </c>
      <c r="E5" s="3">
        <v>46498685</v>
      </c>
      <c r="F5" s="3">
        <v>40474022</v>
      </c>
      <c r="G5" s="3">
        <v>38144973</v>
      </c>
      <c r="H5" s="3">
        <v>33526876</v>
      </c>
      <c r="I5" s="3">
        <v>35523052</v>
      </c>
      <c r="J5" s="3">
        <v>34026567</v>
      </c>
      <c r="K5" s="3">
        <v>30964780</v>
      </c>
      <c r="L5" s="3">
        <v>33405519</v>
      </c>
      <c r="M5" s="3">
        <v>36413845</v>
      </c>
      <c r="N5" s="3">
        <v>38958122</v>
      </c>
    </row>
    <row r="6" spans="1:14" ht="22.5" customHeight="1" x14ac:dyDescent="0.25">
      <c r="A6" s="21"/>
      <c r="B6" s="5" t="s">
        <v>15</v>
      </c>
      <c r="C6" s="3">
        <v>727173</v>
      </c>
      <c r="D6" s="3">
        <v>552960</v>
      </c>
      <c r="E6" s="3">
        <v>665450</v>
      </c>
      <c r="F6" s="3">
        <v>346080</v>
      </c>
      <c r="G6" s="3">
        <v>159220</v>
      </c>
      <c r="H6" s="3">
        <v>95376</v>
      </c>
      <c r="I6" s="3">
        <v>127334</v>
      </c>
      <c r="J6" s="3">
        <v>145623</v>
      </c>
      <c r="K6" s="3">
        <v>184268</v>
      </c>
      <c r="L6" s="3">
        <v>285299</v>
      </c>
      <c r="M6" s="3">
        <v>394150</v>
      </c>
      <c r="N6" s="3">
        <v>620542</v>
      </c>
    </row>
    <row r="7" spans="1:14" ht="22.5" customHeight="1" x14ac:dyDescent="0.25">
      <c r="A7" s="21"/>
      <c r="B7" s="5" t="s">
        <v>16</v>
      </c>
      <c r="C7" s="3">
        <v>2259346</v>
      </c>
      <c r="D7" s="3">
        <v>2221788</v>
      </c>
      <c r="E7" s="3">
        <v>2118862</v>
      </c>
      <c r="F7" s="3">
        <v>2005870</v>
      </c>
      <c r="G7" s="3">
        <v>1325003</v>
      </c>
      <c r="H7" s="3">
        <v>971516</v>
      </c>
      <c r="I7" s="3">
        <v>1000618</v>
      </c>
      <c r="J7" s="3">
        <v>1200542</v>
      </c>
      <c r="K7" s="3">
        <v>1413900</v>
      </c>
      <c r="L7" s="3">
        <v>1615492</v>
      </c>
      <c r="M7" s="3">
        <v>1923421</v>
      </c>
      <c r="N7" s="3">
        <v>1835950</v>
      </c>
    </row>
    <row r="8" spans="1:14" ht="22.5" customHeight="1" x14ac:dyDescent="0.25">
      <c r="A8" s="21"/>
      <c r="B8" s="5" t="s">
        <v>17</v>
      </c>
      <c r="C8" s="3">
        <v>1439542</v>
      </c>
      <c r="D8" s="3">
        <v>1265885</v>
      </c>
      <c r="E8" s="3">
        <v>1102240</v>
      </c>
      <c r="F8" s="3">
        <v>972225</v>
      </c>
      <c r="G8" s="3">
        <v>788187</v>
      </c>
      <c r="H8" s="3">
        <v>476469</v>
      </c>
      <c r="I8" s="3">
        <v>424477</v>
      </c>
      <c r="J8" s="3">
        <v>431587</v>
      </c>
      <c r="K8" s="3">
        <v>593047</v>
      </c>
      <c r="L8" s="3">
        <v>949593</v>
      </c>
      <c r="M8" s="3">
        <v>1110291</v>
      </c>
      <c r="N8" s="3">
        <v>1059264</v>
      </c>
    </row>
    <row r="9" spans="1:14" ht="22.5" customHeight="1" x14ac:dyDescent="0.25">
      <c r="A9" s="21"/>
      <c r="B9" s="23" t="s">
        <v>26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5"/>
    </row>
    <row r="10" spans="1:14" ht="22.5" customHeight="1" x14ac:dyDescent="0.25">
      <c r="A10" s="21"/>
      <c r="B10" s="4"/>
      <c r="C10" s="3">
        <v>2141385</v>
      </c>
      <c r="D10" s="3">
        <v>1472757</v>
      </c>
      <c r="E10" s="3">
        <v>1567438</v>
      </c>
      <c r="F10" s="3">
        <v>1445665</v>
      </c>
      <c r="G10" s="3">
        <v>1394578</v>
      </c>
      <c r="H10" s="3">
        <v>1456272</v>
      </c>
      <c r="I10" s="3">
        <v>1130026</v>
      </c>
      <c r="J10" s="3">
        <v>1131146</v>
      </c>
      <c r="K10" s="3">
        <v>1162793</v>
      </c>
      <c r="L10" s="3">
        <v>1378079</v>
      </c>
      <c r="M10" s="3">
        <v>1210651</v>
      </c>
      <c r="N10" s="3">
        <v>1644495</v>
      </c>
    </row>
    <row r="11" spans="1:14" ht="30.75" customHeight="1" x14ac:dyDescent="0.25">
      <c r="A11" s="22"/>
      <c r="B11" s="6" t="s">
        <v>18</v>
      </c>
      <c r="C11" s="3">
        <f t="shared" ref="C11:N11" si="0">SUM(C5:C8,C10)</f>
        <v>52626819</v>
      </c>
      <c r="D11" s="3">
        <f t="shared" si="0"/>
        <v>44613567</v>
      </c>
      <c r="E11" s="3">
        <f t="shared" si="0"/>
        <v>51952675</v>
      </c>
      <c r="F11" s="3">
        <f t="shared" si="0"/>
        <v>45243862</v>
      </c>
      <c r="G11" s="3">
        <f t="shared" si="0"/>
        <v>41811961</v>
      </c>
      <c r="H11" s="3">
        <f t="shared" si="0"/>
        <v>36526509</v>
      </c>
      <c r="I11" s="3">
        <f t="shared" si="0"/>
        <v>38205507</v>
      </c>
      <c r="J11" s="3">
        <f t="shared" si="0"/>
        <v>36935465</v>
      </c>
      <c r="K11" s="3">
        <f t="shared" si="0"/>
        <v>34318788</v>
      </c>
      <c r="L11" s="3">
        <f t="shared" si="0"/>
        <v>37633982</v>
      </c>
      <c r="M11" s="3">
        <f t="shared" si="0"/>
        <v>41052358</v>
      </c>
      <c r="N11" s="3">
        <f t="shared" si="0"/>
        <v>44118373</v>
      </c>
    </row>
    <row r="12" spans="1:14" ht="50.25" customHeight="1" x14ac:dyDescent="0.25">
      <c r="A12" s="11" t="s">
        <v>24</v>
      </c>
      <c r="B12" s="5" t="s">
        <v>22</v>
      </c>
      <c r="C12" s="3">
        <v>88044</v>
      </c>
      <c r="D12" s="3">
        <v>87068</v>
      </c>
      <c r="E12" s="3">
        <v>48616</v>
      </c>
      <c r="F12" s="3">
        <v>67112</v>
      </c>
      <c r="G12" s="3">
        <v>33796</v>
      </c>
      <c r="H12" s="3">
        <v>40544</v>
      </c>
      <c r="I12" s="3">
        <v>76536</v>
      </c>
      <c r="J12" s="3">
        <v>71650</v>
      </c>
      <c r="K12" s="3">
        <v>69980</v>
      </c>
      <c r="L12" s="3">
        <v>76756</v>
      </c>
      <c r="M12" s="3">
        <v>93656</v>
      </c>
      <c r="N12" s="3">
        <v>96996</v>
      </c>
    </row>
    <row r="13" spans="1:14" ht="22.5" customHeight="1" x14ac:dyDescent="0.25">
      <c r="A13" s="26" t="s">
        <v>18</v>
      </c>
      <c r="B13" s="27"/>
      <c r="C13" s="10">
        <f>C11+C12</f>
        <v>52714863</v>
      </c>
      <c r="D13" s="10">
        <f t="shared" ref="D13:N13" si="1">D11+D12</f>
        <v>44700635</v>
      </c>
      <c r="E13" s="10">
        <f t="shared" si="1"/>
        <v>52001291</v>
      </c>
      <c r="F13" s="10">
        <f t="shared" si="1"/>
        <v>45310974</v>
      </c>
      <c r="G13" s="10">
        <f t="shared" si="1"/>
        <v>41845757</v>
      </c>
      <c r="H13" s="10">
        <f t="shared" si="1"/>
        <v>36567053</v>
      </c>
      <c r="I13" s="10">
        <f t="shared" si="1"/>
        <v>38282043</v>
      </c>
      <c r="J13" s="10">
        <f t="shared" si="1"/>
        <v>37007115</v>
      </c>
      <c r="K13" s="10">
        <f t="shared" si="1"/>
        <v>34388768</v>
      </c>
      <c r="L13" s="10">
        <f t="shared" si="1"/>
        <v>37710738</v>
      </c>
      <c r="M13" s="10">
        <f t="shared" si="1"/>
        <v>41146014</v>
      </c>
      <c r="N13" s="10">
        <f t="shared" si="1"/>
        <v>44215369</v>
      </c>
    </row>
  </sheetData>
  <mergeCells count="5">
    <mergeCell ref="A2:N2"/>
    <mergeCell ref="A4:A11"/>
    <mergeCell ref="B4:N4"/>
    <mergeCell ref="B9:N9"/>
    <mergeCell ref="A13:B1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T18"/>
  <sheetViews>
    <sheetView zoomScale="70" zoomScaleNormal="70" workbookViewId="0">
      <selection activeCell="AK19" sqref="AK19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4.85546875" style="1" hidden="1" customWidth="1"/>
    <col min="4" max="4" width="19.140625" style="1" customWidth="1"/>
    <col min="5" max="6" width="19.140625" style="1" hidden="1" customWidth="1"/>
    <col min="7" max="7" width="19.140625" style="1" customWidth="1"/>
    <col min="8" max="9" width="19.140625" style="1" hidden="1" customWidth="1"/>
    <col min="10" max="10" width="19.140625" style="1" customWidth="1"/>
    <col min="11" max="12" width="19.140625" style="1" hidden="1" customWidth="1"/>
    <col min="13" max="13" width="19.140625" style="1" customWidth="1"/>
    <col min="14" max="16" width="19.140625" style="1" hidden="1" customWidth="1"/>
    <col min="17" max="17" width="19.140625" style="1" customWidth="1"/>
    <col min="18" max="20" width="19.140625" style="1" hidden="1" customWidth="1"/>
    <col min="21" max="21" width="19.140625" style="1" customWidth="1"/>
    <col min="22" max="24" width="19.140625" style="1" hidden="1" customWidth="1"/>
    <col min="25" max="25" width="19.140625" style="1" customWidth="1"/>
    <col min="26" max="28" width="19.140625" style="1" hidden="1" customWidth="1"/>
    <col min="29" max="29" width="19.140625" style="1" customWidth="1"/>
    <col min="30" max="32" width="19.140625" style="1" hidden="1" customWidth="1"/>
    <col min="33" max="33" width="19.140625" style="1" customWidth="1"/>
    <col min="34" max="36" width="19.140625" style="1" hidden="1" customWidth="1"/>
    <col min="37" max="37" width="19.140625" style="1" customWidth="1"/>
    <col min="38" max="40" width="19.140625" style="1" hidden="1" customWidth="1"/>
    <col min="41" max="41" width="19.140625" style="1" customWidth="1"/>
    <col min="42" max="44" width="19.140625" style="1" hidden="1" customWidth="1"/>
    <col min="45" max="45" width="19.140625" style="1" customWidth="1"/>
    <col min="46" max="46" width="9.140625" style="14"/>
    <col min="47" max="16384" width="9.140625" style="1"/>
  </cols>
  <sheetData>
    <row r="2" spans="1:46" ht="42.75" customHeight="1" x14ac:dyDescent="0.25">
      <c r="A2" s="19" t="s">
        <v>35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</row>
    <row r="3" spans="1:46" s="2" customFormat="1" ht="33" customHeight="1" x14ac:dyDescent="0.25">
      <c r="A3" s="7" t="s">
        <v>0</v>
      </c>
      <c r="B3" s="8" t="s">
        <v>1</v>
      </c>
      <c r="C3" s="8"/>
      <c r="D3" s="9" t="s">
        <v>2</v>
      </c>
      <c r="E3" s="9"/>
      <c r="F3" s="9"/>
      <c r="G3" s="9" t="s">
        <v>3</v>
      </c>
      <c r="H3" s="9"/>
      <c r="I3" s="9"/>
      <c r="J3" s="9" t="s">
        <v>4</v>
      </c>
      <c r="K3" s="9"/>
      <c r="L3" s="9"/>
      <c r="M3" s="9" t="s">
        <v>5</v>
      </c>
      <c r="N3" s="9"/>
      <c r="O3" s="9"/>
      <c r="P3" s="9"/>
      <c r="Q3" s="9" t="s">
        <v>6</v>
      </c>
      <c r="R3" s="9"/>
      <c r="S3" s="9"/>
      <c r="T3" s="9"/>
      <c r="U3" s="9" t="s">
        <v>7</v>
      </c>
      <c r="V3" s="9"/>
      <c r="W3" s="9"/>
      <c r="X3" s="9"/>
      <c r="Y3" s="9" t="s">
        <v>8</v>
      </c>
      <c r="Z3" s="9"/>
      <c r="AA3" s="9"/>
      <c r="AB3" s="9"/>
      <c r="AC3" s="9" t="s">
        <v>9</v>
      </c>
      <c r="AD3" s="9"/>
      <c r="AE3" s="9"/>
      <c r="AF3" s="9"/>
      <c r="AG3" s="9" t="s">
        <v>10</v>
      </c>
      <c r="AH3" s="9"/>
      <c r="AI3" s="9"/>
      <c r="AJ3" s="9"/>
      <c r="AK3" s="9" t="s">
        <v>11</v>
      </c>
      <c r="AL3" s="9"/>
      <c r="AM3" s="9"/>
      <c r="AN3" s="9"/>
      <c r="AO3" s="9" t="s">
        <v>12</v>
      </c>
      <c r="AP3" s="9"/>
      <c r="AQ3" s="9"/>
      <c r="AR3" s="9"/>
      <c r="AS3" s="9" t="s">
        <v>13</v>
      </c>
      <c r="AT3" s="15"/>
    </row>
    <row r="4" spans="1:46" ht="22.5" customHeight="1" x14ac:dyDescent="0.25">
      <c r="A4" s="20" t="s">
        <v>33</v>
      </c>
      <c r="B4" s="23" t="s">
        <v>25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5"/>
    </row>
    <row r="5" spans="1:46" ht="22.5" customHeight="1" x14ac:dyDescent="0.25">
      <c r="A5" s="21"/>
      <c r="B5" s="5" t="s">
        <v>22</v>
      </c>
      <c r="C5" s="5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</row>
    <row r="6" spans="1:46" ht="22.5" customHeight="1" x14ac:dyDescent="0.25">
      <c r="A6" s="21"/>
      <c r="B6" s="5" t="s">
        <v>14</v>
      </c>
      <c r="C6" s="5">
        <v>1.005998438246404</v>
      </c>
      <c r="D6" s="3">
        <f>'[9]Республика Карелия'!$L$5+'[9]Республика Карелия'!$L$9+'[9]Республика Карелия'!$L$29</f>
        <v>36508744</v>
      </c>
      <c r="E6" s="3"/>
      <c r="F6" s="3">
        <v>1.031891375813565</v>
      </c>
      <c r="G6" s="3">
        <f>'[9]Республика Карелия'!$L$35+'[9]Республика Карелия'!$L$39+'[9]Республика Карелия'!$L$59</f>
        <v>29945954</v>
      </c>
      <c r="H6" s="3"/>
      <c r="I6" s="3">
        <v>1.0875593630127047</v>
      </c>
      <c r="J6" s="3">
        <f>'[9]Республика Карелия'!$L$65+'[9]Республика Карелия'!$L$69+'[9]Республика Карелия'!$L$89</f>
        <v>36417522</v>
      </c>
      <c r="K6" s="3"/>
      <c r="L6" s="3">
        <v>0.9508628990786322</v>
      </c>
      <c r="M6" s="3">
        <f>'[9]Республика Карелия'!$L$95+'[9]Республика Карелия'!$L$99+'[9]Республика Карелия'!$L$120</f>
        <v>33629181</v>
      </c>
      <c r="N6" s="3"/>
      <c r="O6" s="3"/>
      <c r="P6" s="3">
        <v>0.93209454363509392</v>
      </c>
      <c r="Q6" s="3">
        <f>'[9]Республика Карелия'!$L$126+'[9]Республика Карелия'!$L$130+'[9]Республика Карелия'!$L$150</f>
        <v>33856461</v>
      </c>
      <c r="R6" s="3"/>
      <c r="S6" s="3"/>
      <c r="T6" s="3">
        <v>0.86528208405714002</v>
      </c>
      <c r="U6" s="3">
        <f>'[10]Республика Карелия'!$L$156+'[10]Республика Карелия'!$L$160+'[10]Республика Карелия'!$L$180</f>
        <v>31733071</v>
      </c>
      <c r="V6" s="3"/>
      <c r="W6" s="3"/>
      <c r="X6" s="3">
        <v>1.0081965273521869</v>
      </c>
      <c r="Y6" s="3">
        <f>'[10]Республика Карелия'!$L$186+'[10]Республика Карелия'!$L$190+'[10]Республика Карелия'!$L$210</f>
        <v>31305743</v>
      </c>
      <c r="Z6" s="3"/>
      <c r="AA6" s="3"/>
      <c r="AB6" s="3">
        <v>1.15967951717345</v>
      </c>
      <c r="AC6" s="3">
        <f>'[10]Республика Карелия'!$L$216+'[10]Республика Карелия'!$L$220+'[10]Республика Карелия'!$L$240</f>
        <v>32678123</v>
      </c>
      <c r="AD6" s="3"/>
      <c r="AE6" s="3"/>
      <c r="AF6" s="3">
        <v>0.90470491336800452</v>
      </c>
      <c r="AG6" s="3">
        <f>'[10]Республика Карелия'!$L$246+'[10]Республика Карелия'!$L$250+'[10]Республика Карелия'!$L$270</f>
        <v>29877790</v>
      </c>
      <c r="AH6" s="3"/>
      <c r="AI6" s="3"/>
      <c r="AJ6" s="3">
        <v>1.0969347952210498</v>
      </c>
      <c r="AK6" s="3">
        <f>'[10]Республика Карелия'!$L$276+'[10]Республика Карелия'!$L$280+'[10]Республика Карелия'!$L$300</f>
        <v>30062260</v>
      </c>
      <c r="AL6" s="3"/>
      <c r="AM6" s="3"/>
      <c r="AN6" s="3">
        <v>1.0540941254047238</v>
      </c>
      <c r="AO6" s="3">
        <f>'[10]Республика Карелия'!$L$306+'[10]Республика Карелия'!$L$310+'[10]Республика Карелия'!$L$330</f>
        <v>32718825</v>
      </c>
      <c r="AP6" s="3"/>
      <c r="AQ6" s="3"/>
      <c r="AR6" s="3">
        <v>1.0730347660393817</v>
      </c>
      <c r="AS6" s="3">
        <f>'[10]Республика Карелия'!$L$336+'[10]Республика Карелия'!$L$340+'[10]Республика Карелия'!$L$360</f>
        <v>34997580</v>
      </c>
    </row>
    <row r="7" spans="1:46" ht="22.5" customHeight="1" x14ac:dyDescent="0.25">
      <c r="A7" s="21"/>
      <c r="B7" s="5" t="s">
        <v>15</v>
      </c>
      <c r="C7" s="5">
        <v>1.1573182638431814</v>
      </c>
      <c r="D7" s="3">
        <f>'[9]Республика Карелия'!$L$6+'[9]Республика Карелия'!$L$10+'[9]Республика Карелия'!$L$26+'[9]Республика Карелия'!$L$27+'[9]Республика Карелия'!$L$30</f>
        <v>2226528</v>
      </c>
      <c r="E7" s="3"/>
      <c r="F7" s="3">
        <v>1.2562261187182031</v>
      </c>
      <c r="G7" s="3">
        <f>'[9]Республика Карелия'!$L$36+'[9]Республика Карелия'!$L$40+'[9]Республика Карелия'!$L$56+'[9]Республика Карелия'!$L$57+'[9]Республика Карелия'!$L$60</f>
        <v>2342572</v>
      </c>
      <c r="H7" s="3"/>
      <c r="I7" s="3">
        <v>0.94969305731949394</v>
      </c>
      <c r="J7" s="3">
        <f>'[9]Республика Карелия'!$L$66+'[9]Республика Карелия'!$L$70+'[9]Республика Карелия'!$L$86+'[9]Республика Карелия'!$L$87+'[9]Республика Карелия'!$L$90</f>
        <v>2280345</v>
      </c>
      <c r="K7" s="3"/>
      <c r="L7" s="3">
        <v>0.88268464993964291</v>
      </c>
      <c r="M7" s="3">
        <f>'[9]Республика Карелия'!$L$96+'[9]Республика Карелия'!$L$100+'[9]Республика Карелия'!$L$116+'[9]Республика Карелия'!$L$117+'[9]Республика Карелия'!$L$121</f>
        <v>2047660</v>
      </c>
      <c r="N7" s="3"/>
      <c r="O7" s="3"/>
      <c r="P7" s="3">
        <v>0.86926076901385718</v>
      </c>
      <c r="Q7" s="3">
        <f>'[9]Республика Карелия'!$L$127+'[9]Республика Карелия'!$L$131+'[9]Республика Карелия'!$L$147+'[9]Республика Карелия'!$L$148+'[9]Республика Карелия'!$L$151</f>
        <v>1524616</v>
      </c>
      <c r="R7" s="3"/>
      <c r="S7" s="3"/>
      <c r="T7" s="3">
        <v>0.8480990385579803</v>
      </c>
      <c r="U7" s="3">
        <f>'[10]Республика Карелия'!$L$157+'[10]Республика Карелия'!$L$161+'[10]Республика Карелия'!$L$177+'[10]Республика Карелия'!$L$178+'[10]Республика Карелия'!$L$181</f>
        <v>1693428</v>
      </c>
      <c r="V7" s="3"/>
      <c r="W7" s="3"/>
      <c r="X7" s="3">
        <v>1.120837281093596</v>
      </c>
      <c r="Y7" s="3">
        <f>'[10]Республика Карелия'!$L$187+'[10]Республика Карелия'!$L$191+'[10]Республика Карелия'!$L$207+'[10]Республика Карелия'!$L$208+'[10]Республика Карелия'!$L$211</f>
        <v>1668084</v>
      </c>
      <c r="Z7" s="3"/>
      <c r="AA7" s="3"/>
      <c r="AB7" s="3">
        <v>1.10339754604926</v>
      </c>
      <c r="AC7" s="3">
        <f>'[10]Республика Карелия'!$L$217+'[10]Республика Карелия'!$L$221+'[10]Республика Карелия'!$L$237+'[10]Республика Карелия'!$L$238+'[10]Республика Карелия'!$L$241</f>
        <v>1549684</v>
      </c>
      <c r="AD7" s="3"/>
      <c r="AE7" s="3"/>
      <c r="AF7" s="3">
        <v>1.0602117986492099</v>
      </c>
      <c r="AG7" s="3">
        <f>'[10]Республика Карелия'!$L$247+'[10]Республика Карелия'!$L$251+'[10]Республика Карелия'!$L$267+'[10]Республика Карелия'!$L$268+'[10]Республика Карелия'!$L$271</f>
        <v>1740106</v>
      </c>
      <c r="AH7" s="3"/>
      <c r="AI7" s="3"/>
      <c r="AJ7" s="3">
        <v>1.0885364106317292</v>
      </c>
      <c r="AK7" s="3">
        <f>'[10]Республика Карелия'!$L$277+'[10]Республика Карелия'!$L$281+'[10]Республика Карелия'!$L$297+'[10]Республика Карелия'!$L$298+'[10]Республика Карелия'!$L$301</f>
        <v>2037803</v>
      </c>
      <c r="AL7" s="3"/>
      <c r="AM7" s="3"/>
      <c r="AN7" s="3">
        <v>1.0177404379049162</v>
      </c>
      <c r="AO7" s="3">
        <f>'[10]Республика Карелия'!$L$307+'[10]Республика Карелия'!$L$311+'[10]Республика Карелия'!$L$327+'[10]Республика Карелия'!$L$328+'[10]Республика Карелия'!$L$331</f>
        <v>2062016</v>
      </c>
      <c r="AP7" s="3"/>
      <c r="AQ7" s="3"/>
      <c r="AR7" s="3">
        <v>1.1666389855402171</v>
      </c>
      <c r="AS7" s="3">
        <f>'[10]Республика Карелия'!$L$337+'[10]Республика Карелия'!$L$341+'[10]Республика Карелия'!$L$357+'[10]Республика Карелия'!$L$358+'[10]Республика Карелия'!$L$361</f>
        <v>2308395</v>
      </c>
    </row>
    <row r="8" spans="1:46" ht="22.5" customHeight="1" x14ac:dyDescent="0.25">
      <c r="A8" s="21"/>
      <c r="B8" s="5" t="s">
        <v>16</v>
      </c>
      <c r="C8" s="5">
        <v>1.1100244979880167</v>
      </c>
      <c r="D8" s="3">
        <f>'[9]Республика Карелия'!$L$7+'[9]Республика Карелия'!$L$11+'[9]Республика Карелия'!$L$28+'[9]Республика Карелия'!$L$31</f>
        <v>3430238</v>
      </c>
      <c r="E8" s="3"/>
      <c r="F8" s="3">
        <v>0.99111720637725742</v>
      </c>
      <c r="G8" s="3">
        <f>'[9]Республика Карелия'!$L$37+'[9]Республика Карелия'!$L$41+'[9]Республика Карелия'!$L$58+'[9]Республика Карелия'!$L$61</f>
        <v>2908142</v>
      </c>
      <c r="H8" s="3"/>
      <c r="I8" s="3">
        <v>0.94637175148510666</v>
      </c>
      <c r="J8" s="3">
        <f>'[9]Республика Карелия'!$L$67+'[9]Республика Карелия'!$L$71+'[9]Республика Карелия'!$L$88+'[9]Республика Карелия'!$L$91</f>
        <v>2625984</v>
      </c>
      <c r="K8" s="3"/>
      <c r="L8" s="3">
        <v>0.84571843936833302</v>
      </c>
      <c r="M8" s="3">
        <f>'[9]Республика Карелия'!$L$97+'[9]Республика Карелия'!$L$101+'[9]Республика Карелия'!$L$118+'[9]Республика Карелия'!$L$122</f>
        <v>2270302</v>
      </c>
      <c r="N8" s="3"/>
      <c r="O8" s="3"/>
      <c r="P8" s="3">
        <v>0.83531417923532592</v>
      </c>
      <c r="Q8" s="3">
        <f>'[9]Республика Карелия'!$L$128+'[9]Республика Карелия'!$L$132+'[9]Республика Карелия'!$L$149+'[9]Республика Карелия'!$L$152</f>
        <v>2392478</v>
      </c>
      <c r="R8" s="3"/>
      <c r="S8" s="3"/>
      <c r="T8" s="3">
        <v>0.83351802919738072</v>
      </c>
      <c r="U8" s="3">
        <f>'[10]Республика Карелия'!$L$158+'[10]Республика Карелия'!$L$162+'[10]Республика Карелия'!$L$179+'[10]Республика Карелия'!$L$182</f>
        <v>1211021</v>
      </c>
      <c r="V8" s="3"/>
      <c r="W8" s="3"/>
      <c r="X8" s="3">
        <v>0.76097791609238463</v>
      </c>
      <c r="Y8" s="3">
        <f>'[10]Республика Карелия'!$L$188+'[10]Республика Карелия'!$L$192+'[10]Республика Карелия'!$L$209+'[10]Республика Карелия'!$L$212</f>
        <v>1317169</v>
      </c>
      <c r="Z8" s="3"/>
      <c r="AA8" s="3"/>
      <c r="AB8" s="3">
        <v>1.0104015767830057</v>
      </c>
      <c r="AC8" s="3">
        <f>'[10]Республика Карелия'!$L$218+'[10]Республика Карелия'!$L$222+'[10]Республика Карелия'!$L$239+'[10]Республика Карелия'!$L$242</f>
        <v>1219358</v>
      </c>
      <c r="AD8" s="3"/>
      <c r="AE8" s="3"/>
      <c r="AF8" s="3">
        <v>1.4222943629115512</v>
      </c>
      <c r="AG8" s="3">
        <f>'[10]Республика Карелия'!$L$248+'[10]Республика Карелия'!$L$252+'[10]Республика Карелия'!$L$269+'[10]Республика Карелия'!$L$272</f>
        <v>1635976</v>
      </c>
      <c r="AH8" s="3"/>
      <c r="AI8" s="3"/>
      <c r="AJ8" s="3">
        <v>1.0973861196587371</v>
      </c>
      <c r="AK8" s="3">
        <f>'[10]Республика Карелия'!$L$278+'[10]Республика Карелия'!$L$282+'[10]Республика Карелия'!$L$299+'[10]Республика Карелия'!$L$302</f>
        <v>1897804</v>
      </c>
      <c r="AL8" s="3"/>
      <c r="AM8" s="3"/>
      <c r="AN8" s="3">
        <v>1.2548837175811776</v>
      </c>
      <c r="AO8" s="3">
        <f>'[10]Республика Карелия'!$L$308+'[10]Республика Карелия'!$L$312+'[10]Республика Карелия'!$L$329+'[10]Республика Карелия'!$L$332</f>
        <v>2218069</v>
      </c>
      <c r="AP8" s="3"/>
      <c r="AQ8" s="3"/>
      <c r="AR8" s="3">
        <v>1.3079110436400285</v>
      </c>
      <c r="AS8" s="3">
        <f>'[10]Республика Карелия'!$L$338+'[10]Республика Карелия'!$L$342+'[10]Республика Карелия'!$L$359+'[10]Республика Карелия'!$L$362</f>
        <v>3102112</v>
      </c>
    </row>
    <row r="9" spans="1:46" ht="22.5" customHeight="1" x14ac:dyDescent="0.25">
      <c r="A9" s="21"/>
      <c r="B9" s="5" t="s">
        <v>17</v>
      </c>
      <c r="C9" s="5">
        <v>0.97659328484031027</v>
      </c>
      <c r="D9" s="3">
        <f>'[9]Республика Карелия'!$L$8+'[9]Республика Карелия'!$L$12+'[9]Республика Карелия'!$L$32</f>
        <v>435266</v>
      </c>
      <c r="E9" s="3"/>
      <c r="F9" s="3">
        <v>1.0722065199698123</v>
      </c>
      <c r="G9" s="3">
        <f>'[9]Республика Карелия'!$L$38+'[9]Республика Карелия'!$L$42+'[9]Республика Карелия'!$L$62</f>
        <v>453200</v>
      </c>
      <c r="H9" s="3"/>
      <c r="I9" s="3">
        <v>0.93839292080995729</v>
      </c>
      <c r="J9" s="3">
        <f>'[9]Республика Карелия'!$L$68+'[9]Республика Карелия'!$L$72+'[9]Республика Карелия'!$L$92</f>
        <v>382533</v>
      </c>
      <c r="K9" s="3"/>
      <c r="L9" s="3">
        <v>0.80857494435674437</v>
      </c>
      <c r="M9" s="3">
        <f>'[9]Республика Карелия'!$L$98+'[9]Республика Карелия'!$L$102+'[9]Республика Карелия'!$L$119+'[9]Республика Карелия'!$L$123</f>
        <v>347346</v>
      </c>
      <c r="N9" s="3"/>
      <c r="O9" s="3"/>
      <c r="P9" s="3">
        <v>0.77770165189790919</v>
      </c>
      <c r="Q9" s="3">
        <f>'[9]Республика Карелия'!$L$129+'[9]Республика Карелия'!$L$133+'[9]Республика Карелия'!$L$153</f>
        <v>307333</v>
      </c>
      <c r="R9" s="3"/>
      <c r="S9" s="3"/>
      <c r="T9" s="3">
        <v>0.84735806030366223</v>
      </c>
      <c r="U9" s="3">
        <f>'[10]Республика Карелия'!$L$159+'[10]Республика Карелия'!$L$163+'[10]Республика Карелия'!$L$183</f>
        <v>211284</v>
      </c>
      <c r="V9" s="3"/>
      <c r="W9" s="3"/>
      <c r="X9" s="3">
        <v>0.76297400368944279</v>
      </c>
      <c r="Y9" s="3">
        <f>'[10]Республика Карелия'!$L$189+'[10]Республика Карелия'!$L$193+'[10]Республика Карелия'!$L$213</f>
        <v>171623</v>
      </c>
      <c r="Z9" s="3"/>
      <c r="AA9" s="3"/>
      <c r="AB9" s="3">
        <v>1.1797736549836302</v>
      </c>
      <c r="AC9" s="3">
        <f>'[10]Республика Карелия'!$L$219+'[10]Республика Карелия'!$L$223+'[10]Республика Карелия'!$L$243</f>
        <v>191077</v>
      </c>
      <c r="AD9" s="3"/>
      <c r="AE9" s="3"/>
      <c r="AF9" s="3">
        <v>1.3084239199873255</v>
      </c>
      <c r="AG9" s="3">
        <f>'[10]Республика Карелия'!$L$249+'[10]Республика Карелия'!$L$253+'[10]Республика Карелия'!$L$273</f>
        <v>271921</v>
      </c>
      <c r="AH9" s="3"/>
      <c r="AI9" s="3"/>
      <c r="AJ9" s="3">
        <v>1.1822215625463834</v>
      </c>
      <c r="AK9" s="3">
        <f>'[10]Республика Карелия'!$L$279+'[10]Республика Карелия'!$L$283+'[10]Республика Карелия'!$L$303</f>
        <v>361867</v>
      </c>
      <c r="AL9" s="3"/>
      <c r="AM9" s="3"/>
      <c r="AN9" s="3">
        <v>1.2456437704430567</v>
      </c>
      <c r="AO9" s="3">
        <f>'[10]Республика Карелия'!$L$309+'[10]Республика Карелия'!$L$313+'[10]Республика Карелия'!$L$333</f>
        <v>365798</v>
      </c>
      <c r="AP9" s="3"/>
      <c r="AQ9" s="3"/>
      <c r="AR9" s="3">
        <v>1.1611589866823688</v>
      </c>
      <c r="AS9" s="3">
        <f>'[10]Республика Карелия'!$L$339+'[10]Республика Карелия'!$L$343+'[10]Республика Карелия'!$L$363</f>
        <v>415541</v>
      </c>
    </row>
    <row r="10" spans="1:46" ht="22.5" customHeight="1" x14ac:dyDescent="0.25">
      <c r="A10" s="21"/>
      <c r="B10" s="23" t="s">
        <v>26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5"/>
    </row>
    <row r="11" spans="1:46" ht="22.5" customHeight="1" x14ac:dyDescent="0.25">
      <c r="A11" s="21"/>
      <c r="B11" s="4"/>
      <c r="C11" s="4">
        <v>0.98972005153528642</v>
      </c>
      <c r="D11" s="3">
        <f>SUM('[9]Республика Карелия'!$L$13:$L$25)</f>
        <v>669458</v>
      </c>
      <c r="E11" s="3"/>
      <c r="F11" s="3">
        <v>1.0272145128691577</v>
      </c>
      <c r="G11" s="3">
        <f>SUM('[9]Республика Карелия'!$L$43:$L$55)</f>
        <v>438002</v>
      </c>
      <c r="H11" s="3"/>
      <c r="I11" s="3">
        <v>1.0231786592417116</v>
      </c>
      <c r="J11" s="3">
        <f>SUM('[9]Республика Карелия'!$L$73:$L$85)</f>
        <v>671252</v>
      </c>
      <c r="K11" s="3"/>
      <c r="L11" s="3">
        <v>0.53413947670176165</v>
      </c>
      <c r="M11" s="3">
        <f>SUM('[9]Республика Карелия'!$L$103:$L$115)</f>
        <v>704528</v>
      </c>
      <c r="N11" s="3"/>
      <c r="O11" s="3"/>
      <c r="P11" s="3">
        <v>1.6648485969020912</v>
      </c>
      <c r="Q11" s="3">
        <f>SUM('[9]Республика Карелия'!$L$134:$L$146)</f>
        <v>1084590</v>
      </c>
      <c r="R11" s="3"/>
      <c r="S11" s="3"/>
      <c r="T11" s="3">
        <v>0.95903950445142305</v>
      </c>
      <c r="U11" s="3">
        <f>SUM('[10]Республика Карелия'!$L$164:$L$176)</f>
        <v>547440</v>
      </c>
      <c r="V11" s="3"/>
      <c r="W11" s="3"/>
      <c r="X11" s="3">
        <v>0.79241720490980672</v>
      </c>
      <c r="Y11" s="3">
        <f>SUM('[10]Республика Карелия'!$L$194:$L$206)</f>
        <v>115863</v>
      </c>
      <c r="Z11" s="3"/>
      <c r="AA11" s="3"/>
      <c r="AB11" s="3">
        <v>1.1281169703636651</v>
      </c>
      <c r="AC11" s="3">
        <f>SUM('[10]Республика Карелия'!$L$224:$L$236)</f>
        <v>172336</v>
      </c>
      <c r="AD11" s="3"/>
      <c r="AE11" s="3"/>
      <c r="AF11" s="3">
        <v>1.4125757875609448</v>
      </c>
      <c r="AG11" s="3">
        <f>SUM('[10]Республика Карелия'!$L$254:$L$266)</f>
        <v>332657</v>
      </c>
      <c r="AH11" s="3"/>
      <c r="AI11" s="3"/>
      <c r="AJ11" s="3">
        <v>0.6792111591131399</v>
      </c>
      <c r="AK11" s="3">
        <f>SUM('[10]Республика Карелия'!$L$284:$L$296)</f>
        <v>299245</v>
      </c>
      <c r="AL11" s="3"/>
      <c r="AM11" s="3"/>
      <c r="AN11" s="3">
        <v>1.1246727822323566</v>
      </c>
      <c r="AO11" s="3">
        <f>SUM('[10]Республика Карелия'!$L$314:$L$326)</f>
        <v>447631</v>
      </c>
      <c r="AP11" s="3"/>
      <c r="AQ11" s="3"/>
      <c r="AR11" s="3">
        <v>1.2284942561315171</v>
      </c>
      <c r="AS11" s="3">
        <f>SUM('[10]Республика Карелия'!$L$344:$L$356)</f>
        <v>465130</v>
      </c>
    </row>
    <row r="12" spans="1:46" ht="22.5" customHeight="1" x14ac:dyDescent="0.25">
      <c r="A12" s="26" t="s">
        <v>18</v>
      </c>
      <c r="B12" s="27"/>
      <c r="C12" s="18"/>
      <c r="D12" s="10">
        <f t="shared" ref="D12:AS12" si="0">SUM(D5:D9,D11)</f>
        <v>43270234</v>
      </c>
      <c r="E12" s="10"/>
      <c r="F12" s="10"/>
      <c r="G12" s="10">
        <f t="shared" si="0"/>
        <v>36087870</v>
      </c>
      <c r="H12" s="10"/>
      <c r="I12" s="10"/>
      <c r="J12" s="10">
        <f t="shared" si="0"/>
        <v>42377636</v>
      </c>
      <c r="K12" s="10"/>
      <c r="L12" s="10"/>
      <c r="M12" s="10">
        <f t="shared" si="0"/>
        <v>38999017</v>
      </c>
      <c r="N12" s="10"/>
      <c r="O12" s="10"/>
      <c r="P12" s="10"/>
      <c r="Q12" s="10">
        <f t="shared" si="0"/>
        <v>39165478</v>
      </c>
      <c r="R12" s="10"/>
      <c r="S12" s="10"/>
      <c r="T12" s="10"/>
      <c r="U12" s="10">
        <f>SUM(U5:U9,U11)</f>
        <v>35396244</v>
      </c>
      <c r="V12" s="10"/>
      <c r="W12" s="10"/>
      <c r="X12" s="10"/>
      <c r="Y12" s="10">
        <f>SUM(Y5:Y9,Y11)</f>
        <v>34578482</v>
      </c>
      <c r="Z12" s="10"/>
      <c r="AA12" s="10"/>
      <c r="AB12" s="10"/>
      <c r="AC12" s="10">
        <f>SUM(AC5:AC9,AC11)</f>
        <v>35810578</v>
      </c>
      <c r="AD12" s="10"/>
      <c r="AE12" s="10"/>
      <c r="AF12" s="10"/>
      <c r="AG12" s="10">
        <f>SUM(AG5:AG9,AG11)</f>
        <v>33858450</v>
      </c>
      <c r="AH12" s="10"/>
      <c r="AI12" s="10"/>
      <c r="AJ12" s="10"/>
      <c r="AK12" s="10">
        <f t="shared" si="0"/>
        <v>34658979</v>
      </c>
      <c r="AL12" s="10"/>
      <c r="AM12" s="10"/>
      <c r="AN12" s="10"/>
      <c r="AO12" s="10">
        <f t="shared" si="0"/>
        <v>37812339</v>
      </c>
      <c r="AP12" s="10"/>
      <c r="AQ12" s="10"/>
      <c r="AR12" s="10"/>
      <c r="AS12" s="10">
        <f t="shared" si="0"/>
        <v>41288758</v>
      </c>
    </row>
    <row r="14" spans="1:46" ht="22.5" customHeight="1" x14ac:dyDescent="0.25">
      <c r="AG14" s="12"/>
      <c r="AH14" s="12"/>
      <c r="AI14" s="12"/>
      <c r="AJ14" s="12"/>
    </row>
    <row r="15" spans="1:46" ht="22.5" customHeight="1" x14ac:dyDescent="0.25">
      <c r="AG15" s="12"/>
      <c r="AH15" s="12"/>
      <c r="AI15" s="12"/>
      <c r="AJ15" s="12"/>
    </row>
    <row r="16" spans="1:46" ht="22.5" customHeight="1" x14ac:dyDescent="0.25">
      <c r="AG16" s="12"/>
      <c r="AH16" s="12"/>
      <c r="AI16" s="12"/>
      <c r="AJ16" s="12"/>
    </row>
    <row r="17" spans="33:36" ht="22.5" customHeight="1" x14ac:dyDescent="0.25">
      <c r="AG17" s="12"/>
      <c r="AH17" s="12"/>
      <c r="AI17" s="12"/>
      <c r="AJ17" s="12"/>
    </row>
    <row r="18" spans="33:36" ht="22.5" customHeight="1" x14ac:dyDescent="0.25">
      <c r="AG18" s="12"/>
      <c r="AH18" s="12"/>
      <c r="AI18" s="12"/>
      <c r="AJ18" s="12"/>
    </row>
  </sheetData>
  <mergeCells count="5">
    <mergeCell ref="A2:AS2"/>
    <mergeCell ref="A4:A11"/>
    <mergeCell ref="B4:AS4"/>
    <mergeCell ref="B10:AS10"/>
    <mergeCell ref="A12:B1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8"/>
  <sheetViews>
    <sheetView zoomScale="70" zoomScaleNormal="70" workbookViewId="0">
      <selection activeCell="L17" sqref="L17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14" width="19.140625" style="1" customWidth="1"/>
    <col min="15" max="16384" width="9.140625" style="1"/>
  </cols>
  <sheetData>
    <row r="2" spans="1:14" ht="42.75" customHeight="1" x14ac:dyDescent="0.25">
      <c r="A2" s="19" t="s">
        <v>36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4" s="2" customFormat="1" ht="33" customHeight="1" x14ac:dyDescent="0.25">
      <c r="A3" s="7" t="s">
        <v>0</v>
      </c>
      <c r="B3" s="8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</row>
    <row r="4" spans="1:14" ht="22.5" customHeight="1" x14ac:dyDescent="0.25">
      <c r="A4" s="20" t="s">
        <v>33</v>
      </c>
      <c r="B4" s="23" t="s">
        <v>25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5"/>
    </row>
    <row r="5" spans="1:14" ht="22.5" customHeight="1" x14ac:dyDescent="0.25">
      <c r="A5" s="21"/>
      <c r="B5" s="5" t="s">
        <v>22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ht="22.5" customHeight="1" x14ac:dyDescent="0.25">
      <c r="A6" s="21"/>
      <c r="B6" s="5" t="s">
        <v>14</v>
      </c>
      <c r="C6" s="3">
        <v>35929010.000000007</v>
      </c>
      <c r="D6" s="3">
        <v>31516121.000000004</v>
      </c>
      <c r="E6" s="3">
        <v>34090748</v>
      </c>
      <c r="F6" s="3">
        <v>30753951</v>
      </c>
      <c r="G6" s="3">
        <v>32601785</v>
      </c>
      <c r="H6" s="3">
        <v>31896414.999999996</v>
      </c>
      <c r="I6" s="3">
        <v>31467444.000000004</v>
      </c>
      <c r="J6" s="3">
        <v>30343772</v>
      </c>
      <c r="K6" s="3">
        <v>30343772</v>
      </c>
      <c r="L6" s="3">
        <v>31617869.999999996</v>
      </c>
      <c r="M6" s="3">
        <v>33884048.000000007</v>
      </c>
      <c r="N6" s="3">
        <v>35289742</v>
      </c>
    </row>
    <row r="7" spans="1:14" ht="22.5" customHeight="1" x14ac:dyDescent="0.25">
      <c r="A7" s="21"/>
      <c r="B7" s="5" t="s">
        <v>15</v>
      </c>
      <c r="C7" s="3">
        <v>2094740</v>
      </c>
      <c r="D7" s="3">
        <v>2195480</v>
      </c>
      <c r="E7" s="3">
        <v>2278077</v>
      </c>
      <c r="F7" s="3">
        <v>2062431</v>
      </c>
      <c r="G7" s="3">
        <v>1767488</v>
      </c>
      <c r="H7" s="3">
        <v>1695609</v>
      </c>
      <c r="I7" s="3">
        <v>1639050</v>
      </c>
      <c r="J7" s="3">
        <v>1490618</v>
      </c>
      <c r="K7" s="3">
        <v>1490618</v>
      </c>
      <c r="L7" s="3">
        <v>1390207</v>
      </c>
      <c r="M7" s="3">
        <v>1667202</v>
      </c>
      <c r="N7" s="3">
        <v>1982048</v>
      </c>
    </row>
    <row r="8" spans="1:14" ht="22.5" customHeight="1" x14ac:dyDescent="0.25">
      <c r="A8" s="21"/>
      <c r="B8" s="5" t="s">
        <v>16</v>
      </c>
      <c r="C8" s="3">
        <v>2845468</v>
      </c>
      <c r="D8" s="3">
        <v>2684948</v>
      </c>
      <c r="E8" s="3">
        <v>2655160.9999999995</v>
      </c>
      <c r="F8" s="3">
        <v>2295420</v>
      </c>
      <c r="G8" s="3">
        <v>1561783</v>
      </c>
      <c r="H8" s="3">
        <v>1277330</v>
      </c>
      <c r="I8" s="3">
        <v>1277657</v>
      </c>
      <c r="J8" s="3">
        <v>1580672</v>
      </c>
      <c r="K8" s="3">
        <v>1580672</v>
      </c>
      <c r="L8" s="3">
        <v>2459697</v>
      </c>
      <c r="M8" s="3">
        <v>2899422</v>
      </c>
      <c r="N8" s="3">
        <v>3118140</v>
      </c>
    </row>
    <row r="9" spans="1:14" ht="22.5" customHeight="1" x14ac:dyDescent="0.25">
      <c r="A9" s="21"/>
      <c r="B9" s="5" t="s">
        <v>17</v>
      </c>
      <c r="C9" s="3">
        <v>453721</v>
      </c>
      <c r="D9" s="3">
        <v>416627.99999999994</v>
      </c>
      <c r="E9" s="3">
        <v>400112.00000000006</v>
      </c>
      <c r="F9" s="3">
        <v>327749</v>
      </c>
      <c r="G9" s="3">
        <v>255653</v>
      </c>
      <c r="H9" s="3">
        <v>213640.00000000003</v>
      </c>
      <c r="I9" s="3">
        <v>192691</v>
      </c>
      <c r="J9" s="3">
        <v>238164</v>
      </c>
      <c r="K9" s="3">
        <v>238164</v>
      </c>
      <c r="L9" s="3">
        <v>333519</v>
      </c>
      <c r="M9" s="3">
        <v>423464</v>
      </c>
      <c r="N9" s="3">
        <v>460131</v>
      </c>
    </row>
    <row r="10" spans="1:14" ht="22.5" customHeight="1" x14ac:dyDescent="0.25">
      <c r="A10" s="21"/>
      <c r="B10" s="23" t="s">
        <v>26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5"/>
    </row>
    <row r="11" spans="1:14" ht="22.5" customHeight="1" x14ac:dyDescent="0.25">
      <c r="A11" s="21"/>
      <c r="B11" s="4"/>
      <c r="C11" s="3">
        <v>256644</v>
      </c>
      <c r="D11" s="3">
        <v>249084</v>
      </c>
      <c r="E11" s="3">
        <v>502462</v>
      </c>
      <c r="F11" s="3">
        <v>210035</v>
      </c>
      <c r="G11" s="3">
        <v>182147</v>
      </c>
      <c r="H11" s="3">
        <v>189663</v>
      </c>
      <c r="I11" s="3">
        <v>440146</v>
      </c>
      <c r="J11" s="3">
        <v>325849</v>
      </c>
      <c r="K11" s="3">
        <v>325849</v>
      </c>
      <c r="L11" s="3">
        <v>699405</v>
      </c>
      <c r="M11" s="3">
        <v>641275</v>
      </c>
      <c r="N11" s="3">
        <v>708108</v>
      </c>
    </row>
    <row r="12" spans="1:14" ht="22.5" customHeight="1" x14ac:dyDescent="0.25">
      <c r="A12" s="26" t="s">
        <v>18</v>
      </c>
      <c r="B12" s="27"/>
      <c r="C12" s="10">
        <f t="shared" ref="C12:N12" si="0">SUM(C5:C9,C11)</f>
        <v>41579583.000000007</v>
      </c>
      <c r="D12" s="10">
        <f t="shared" si="0"/>
        <v>37062261</v>
      </c>
      <c r="E12" s="10">
        <f t="shared" si="0"/>
        <v>39926560</v>
      </c>
      <c r="F12" s="10">
        <f t="shared" si="0"/>
        <v>35649586</v>
      </c>
      <c r="G12" s="10">
        <f t="shared" si="0"/>
        <v>36368856</v>
      </c>
      <c r="H12" s="10">
        <f>SUM(H5:H9,H11)</f>
        <v>35272657</v>
      </c>
      <c r="I12" s="10">
        <f>SUM(I5:I9,I11)</f>
        <v>35016988</v>
      </c>
      <c r="J12" s="10">
        <f>SUM(J5:J9,J11)</f>
        <v>33979075</v>
      </c>
      <c r="K12" s="10">
        <f>SUM(K5:K9,K11)</f>
        <v>33979075</v>
      </c>
      <c r="L12" s="10">
        <f t="shared" si="0"/>
        <v>36500698</v>
      </c>
      <c r="M12" s="10">
        <f t="shared" si="0"/>
        <v>39515411.000000007</v>
      </c>
      <c r="N12" s="10">
        <f t="shared" si="0"/>
        <v>41558169</v>
      </c>
    </row>
    <row r="14" spans="1:14" ht="22.5" customHeight="1" x14ac:dyDescent="0.25">
      <c r="K14" s="12"/>
    </row>
    <row r="15" spans="1:14" ht="22.5" customHeight="1" x14ac:dyDescent="0.25">
      <c r="K15" s="12"/>
    </row>
    <row r="16" spans="1:14" ht="22.5" customHeight="1" x14ac:dyDescent="0.25">
      <c r="K16" s="12"/>
      <c r="N16" s="12"/>
    </row>
    <row r="17" spans="11:11" ht="22.5" customHeight="1" x14ac:dyDescent="0.25">
      <c r="K17" s="12"/>
    </row>
    <row r="18" spans="11:11" ht="22.5" customHeight="1" x14ac:dyDescent="0.25">
      <c r="K18" s="12"/>
    </row>
  </sheetData>
  <mergeCells count="5">
    <mergeCell ref="A2:N2"/>
    <mergeCell ref="A4:A11"/>
    <mergeCell ref="B4:N4"/>
    <mergeCell ref="B10:N10"/>
    <mergeCell ref="A12:B1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8"/>
  <sheetViews>
    <sheetView tabSelected="1" zoomScale="85" zoomScaleNormal="85" workbookViewId="0">
      <selection activeCell="N11" sqref="N11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14" width="19.140625" style="1" customWidth="1"/>
    <col min="15" max="16384" width="9.140625" style="1"/>
  </cols>
  <sheetData>
    <row r="2" spans="1:14" ht="42.75" customHeight="1" x14ac:dyDescent="0.25">
      <c r="A2" s="19" t="s">
        <v>37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4" s="2" customFormat="1" ht="33" customHeight="1" x14ac:dyDescent="0.25">
      <c r="A3" s="7" t="s">
        <v>0</v>
      </c>
      <c r="B3" s="8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</row>
    <row r="4" spans="1:14" ht="22.5" customHeight="1" x14ac:dyDescent="0.25">
      <c r="A4" s="20" t="s">
        <v>33</v>
      </c>
      <c r="B4" s="23" t="s">
        <v>25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5"/>
    </row>
    <row r="5" spans="1:14" ht="22.5" customHeight="1" x14ac:dyDescent="0.25">
      <c r="A5" s="21"/>
      <c r="B5" s="5" t="s">
        <v>22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ht="22.5" customHeight="1" x14ac:dyDescent="0.25">
      <c r="A6" s="21"/>
      <c r="B6" s="5" t="s">
        <v>14</v>
      </c>
      <c r="C6" s="3">
        <v>36544787</v>
      </c>
      <c r="D6" s="3">
        <v>34165290.000000007</v>
      </c>
      <c r="E6" s="3">
        <v>35017552.999999993</v>
      </c>
      <c r="F6" s="3">
        <v>31888970</v>
      </c>
      <c r="G6" s="3">
        <v>33679021</v>
      </c>
      <c r="H6" s="3">
        <v>29487082.999999996</v>
      </c>
      <c r="I6" s="3">
        <v>32126295</v>
      </c>
      <c r="J6" s="3">
        <v>33007699</v>
      </c>
      <c r="K6" s="3">
        <v>30701762</v>
      </c>
      <c r="L6" s="3">
        <v>32229530</v>
      </c>
      <c r="M6" s="3">
        <v>32961414</v>
      </c>
      <c r="N6" s="3">
        <v>36053059</v>
      </c>
    </row>
    <row r="7" spans="1:14" ht="22.5" customHeight="1" x14ac:dyDescent="0.25">
      <c r="A7" s="21"/>
      <c r="B7" s="5" t="s">
        <v>15</v>
      </c>
      <c r="C7" s="3">
        <v>1954747</v>
      </c>
      <c r="D7" s="3">
        <v>2100842</v>
      </c>
      <c r="E7" s="3">
        <v>2243652</v>
      </c>
      <c r="F7" s="3">
        <v>2032640</v>
      </c>
      <c r="G7" s="3">
        <v>1758443</v>
      </c>
      <c r="H7" s="3">
        <v>1582420</v>
      </c>
      <c r="I7" s="3">
        <v>1522066</v>
      </c>
      <c r="J7" s="3">
        <v>1677091</v>
      </c>
      <c r="K7" s="3">
        <v>1643729</v>
      </c>
      <c r="L7" s="3">
        <v>1888249</v>
      </c>
      <c r="M7" s="3">
        <v>1570981</v>
      </c>
      <c r="N7" s="3">
        <v>2021906</v>
      </c>
    </row>
    <row r="8" spans="1:14" ht="22.5" customHeight="1" x14ac:dyDescent="0.25">
      <c r="A8" s="21"/>
      <c r="B8" s="5" t="s">
        <v>16</v>
      </c>
      <c r="C8" s="3">
        <v>3097125</v>
      </c>
      <c r="D8" s="3">
        <v>2835645</v>
      </c>
      <c r="E8" s="3">
        <v>2969330</v>
      </c>
      <c r="F8" s="3">
        <v>2736497</v>
      </c>
      <c r="G8" s="3">
        <v>2134759</v>
      </c>
      <c r="H8" s="3">
        <v>1209845</v>
      </c>
      <c r="I8" s="3">
        <v>1241281</v>
      </c>
      <c r="J8" s="3">
        <v>1146469</v>
      </c>
      <c r="K8" s="3">
        <v>1271785</v>
      </c>
      <c r="L8" s="3">
        <v>1811053</v>
      </c>
      <c r="M8" s="3">
        <v>2187264</v>
      </c>
      <c r="N8" s="3">
        <v>2523060</v>
      </c>
    </row>
    <row r="9" spans="1:14" ht="22.5" customHeight="1" x14ac:dyDescent="0.25">
      <c r="A9" s="21"/>
      <c r="B9" s="5" t="s">
        <v>17</v>
      </c>
      <c r="C9" s="3">
        <v>469612</v>
      </c>
      <c r="D9" s="3">
        <v>410490</v>
      </c>
      <c r="E9" s="3">
        <v>361867.99999999994</v>
      </c>
      <c r="F9" s="3">
        <v>363642.99999999994</v>
      </c>
      <c r="G9" s="3">
        <v>304030</v>
      </c>
      <c r="H9" s="3">
        <v>205338.00000000003</v>
      </c>
      <c r="I9" s="3">
        <v>177823</v>
      </c>
      <c r="J9" s="3">
        <v>199267</v>
      </c>
      <c r="K9" s="3">
        <v>226479</v>
      </c>
      <c r="L9" s="3">
        <v>327149.00000000006</v>
      </c>
      <c r="M9" s="3">
        <v>363765</v>
      </c>
      <c r="N9" s="3">
        <v>415687.99999999994</v>
      </c>
    </row>
    <row r="10" spans="1:14" ht="22.5" customHeight="1" x14ac:dyDescent="0.25">
      <c r="A10" s="21"/>
      <c r="B10" s="23" t="s">
        <v>26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5"/>
    </row>
    <row r="11" spans="1:14" ht="22.5" customHeight="1" x14ac:dyDescent="0.25">
      <c r="A11" s="21"/>
      <c r="B11" s="4"/>
      <c r="C11" s="3">
        <v>543015</v>
      </c>
      <c r="D11" s="3">
        <v>256629</v>
      </c>
      <c r="E11" s="3">
        <v>253877</v>
      </c>
      <c r="F11" s="3">
        <v>214098</v>
      </c>
      <c r="G11" s="3">
        <v>245666</v>
      </c>
      <c r="H11" s="3">
        <v>193326</v>
      </c>
      <c r="I11" s="3">
        <v>267423</v>
      </c>
      <c r="J11" s="3">
        <v>283803</v>
      </c>
      <c r="K11" s="3">
        <v>271111</v>
      </c>
      <c r="L11" s="3">
        <v>557103</v>
      </c>
      <c r="M11" s="3">
        <v>621090</v>
      </c>
      <c r="N11" s="3">
        <v>978677</v>
      </c>
    </row>
    <row r="12" spans="1:14" ht="22.5" customHeight="1" x14ac:dyDescent="0.25">
      <c r="A12" s="26" t="s">
        <v>18</v>
      </c>
      <c r="B12" s="27"/>
      <c r="C12" s="10">
        <f t="shared" ref="C12:N12" si="0">SUM(C5:C9,C11)</f>
        <v>42609286</v>
      </c>
      <c r="D12" s="10">
        <f t="shared" si="0"/>
        <v>39768896.000000007</v>
      </c>
      <c r="E12" s="10">
        <f t="shared" si="0"/>
        <v>40846279.999999993</v>
      </c>
      <c r="F12" s="10">
        <f t="shared" si="0"/>
        <v>37235848</v>
      </c>
      <c r="G12" s="10">
        <f t="shared" si="0"/>
        <v>38121919</v>
      </c>
      <c r="H12" s="10">
        <f>SUM(H5:H9,H11)</f>
        <v>32678011.999999996</v>
      </c>
      <c r="I12" s="10">
        <f>SUM(I5:I9,I11)</f>
        <v>35334888</v>
      </c>
      <c r="J12" s="10">
        <f>SUM(J5:J9,J11)</f>
        <v>36314329</v>
      </c>
      <c r="K12" s="10">
        <f>SUM(K5:K9,K11)</f>
        <v>34114866</v>
      </c>
      <c r="L12" s="10">
        <f t="shared" si="0"/>
        <v>36813084</v>
      </c>
      <c r="M12" s="10">
        <f t="shared" si="0"/>
        <v>37704514</v>
      </c>
      <c r="N12" s="10">
        <f t="shared" si="0"/>
        <v>41992390</v>
      </c>
    </row>
    <row r="14" spans="1:14" ht="22.5" customHeight="1" x14ac:dyDescent="0.25">
      <c r="K14" s="12"/>
    </row>
    <row r="15" spans="1:14" ht="22.5" customHeight="1" x14ac:dyDescent="0.25">
      <c r="K15" s="12"/>
    </row>
    <row r="16" spans="1:14" ht="22.5" customHeight="1" x14ac:dyDescent="0.25">
      <c r="K16" s="12"/>
      <c r="N16" s="12"/>
    </row>
    <row r="17" spans="11:11" ht="22.5" customHeight="1" x14ac:dyDescent="0.25">
      <c r="K17" s="12"/>
    </row>
    <row r="18" spans="11:11" ht="22.5" customHeight="1" x14ac:dyDescent="0.25">
      <c r="K18" s="12"/>
    </row>
  </sheetData>
  <mergeCells count="5">
    <mergeCell ref="A2:N2"/>
    <mergeCell ref="A4:A11"/>
    <mergeCell ref="B4:N4"/>
    <mergeCell ref="B10:N10"/>
    <mergeCell ref="A12:B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4"/>
  <sheetViews>
    <sheetView topLeftCell="D1" workbookViewId="0">
      <selection activeCell="F19" sqref="F13:M19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19" t="s">
        <v>20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4" s="2" customFormat="1" ht="33" customHeight="1" x14ac:dyDescent="0.25">
      <c r="A3" s="7" t="s">
        <v>0</v>
      </c>
      <c r="B3" s="8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</row>
    <row r="4" spans="1:14" ht="22.5" customHeight="1" x14ac:dyDescent="0.25">
      <c r="A4" s="20" t="s">
        <v>21</v>
      </c>
      <c r="B4" s="23" t="s">
        <v>25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5"/>
    </row>
    <row r="5" spans="1:14" ht="22.5" customHeight="1" x14ac:dyDescent="0.25">
      <c r="A5" s="21"/>
      <c r="B5" s="5" t="s">
        <v>22</v>
      </c>
      <c r="C5" s="3">
        <v>9172480</v>
      </c>
      <c r="D5" s="3">
        <v>8272124</v>
      </c>
      <c r="E5" s="3">
        <v>7325702</v>
      </c>
      <c r="F5" s="3">
        <v>7650852</v>
      </c>
      <c r="G5" s="3">
        <v>5561086</v>
      </c>
      <c r="H5" s="3">
        <v>5142911</v>
      </c>
      <c r="I5" s="3">
        <v>5424775</v>
      </c>
      <c r="J5" s="3">
        <v>3847292</v>
      </c>
      <c r="K5" s="3">
        <v>4904496</v>
      </c>
      <c r="L5" s="3">
        <v>5963012</v>
      </c>
      <c r="M5" s="3">
        <v>7607739</v>
      </c>
      <c r="N5" s="3">
        <v>8054254</v>
      </c>
    </row>
    <row r="6" spans="1:14" ht="22.5" customHeight="1" x14ac:dyDescent="0.25">
      <c r="A6" s="21"/>
      <c r="B6" s="5" t="s">
        <v>14</v>
      </c>
      <c r="C6" s="3">
        <v>34908695</v>
      </c>
      <c r="D6" s="3">
        <v>30305955</v>
      </c>
      <c r="E6" s="3">
        <v>35055689</v>
      </c>
      <c r="F6" s="3">
        <v>31358181</v>
      </c>
      <c r="G6" s="3">
        <v>32474148</v>
      </c>
      <c r="H6" s="3">
        <v>30715981</v>
      </c>
      <c r="I6" s="3">
        <v>29359494</v>
      </c>
      <c r="J6" s="3">
        <v>30324170</v>
      </c>
      <c r="K6" s="3">
        <v>28538438</v>
      </c>
      <c r="L6" s="3">
        <v>30532957</v>
      </c>
      <c r="M6" s="3">
        <v>31530838</v>
      </c>
      <c r="N6" s="3">
        <v>34445572</v>
      </c>
    </row>
    <row r="7" spans="1:14" ht="22.5" customHeight="1" x14ac:dyDescent="0.25">
      <c r="A7" s="21"/>
      <c r="B7" s="5" t="s">
        <v>15</v>
      </c>
      <c r="C7" s="3">
        <v>664030</v>
      </c>
      <c r="D7" s="3">
        <v>614377</v>
      </c>
      <c r="E7" s="3">
        <v>476191</v>
      </c>
      <c r="F7" s="3">
        <v>384684</v>
      </c>
      <c r="G7" s="3">
        <v>287433</v>
      </c>
      <c r="H7" s="3">
        <v>129915</v>
      </c>
      <c r="I7" s="3">
        <v>135361</v>
      </c>
      <c r="J7" s="3">
        <v>163298</v>
      </c>
      <c r="K7" s="3">
        <v>175244</v>
      </c>
      <c r="L7" s="3">
        <v>394817</v>
      </c>
      <c r="M7" s="3">
        <v>468027</v>
      </c>
      <c r="N7" s="3">
        <v>587043</v>
      </c>
    </row>
    <row r="8" spans="1:14" ht="22.5" customHeight="1" x14ac:dyDescent="0.25">
      <c r="A8" s="21"/>
      <c r="B8" s="5" t="s">
        <v>16</v>
      </c>
      <c r="C8" s="3">
        <v>2263168</v>
      </c>
      <c r="D8" s="3">
        <v>2128911</v>
      </c>
      <c r="E8" s="3">
        <v>2045735</v>
      </c>
      <c r="F8" s="3">
        <v>1980211</v>
      </c>
      <c r="G8" s="3">
        <v>1573873</v>
      </c>
      <c r="H8" s="3">
        <v>1085381</v>
      </c>
      <c r="I8" s="3">
        <v>1050231</v>
      </c>
      <c r="J8" s="3">
        <v>1084266</v>
      </c>
      <c r="K8" s="3">
        <v>1276850</v>
      </c>
      <c r="L8" s="3">
        <v>1889216</v>
      </c>
      <c r="M8" s="3">
        <v>2323453</v>
      </c>
      <c r="N8" s="3">
        <v>2422121</v>
      </c>
    </row>
    <row r="9" spans="1:14" ht="22.5" customHeight="1" x14ac:dyDescent="0.25">
      <c r="A9" s="21"/>
      <c r="B9" s="5" t="s">
        <v>17</v>
      </c>
      <c r="C9" s="3">
        <v>1242511</v>
      </c>
      <c r="D9" s="3">
        <v>1127598</v>
      </c>
      <c r="E9" s="3">
        <v>819253</v>
      </c>
      <c r="F9" s="3">
        <v>765004</v>
      </c>
      <c r="G9" s="3">
        <v>746854</v>
      </c>
      <c r="H9" s="3">
        <v>490082</v>
      </c>
      <c r="I9" s="3">
        <v>448385</v>
      </c>
      <c r="J9" s="3">
        <v>457808</v>
      </c>
      <c r="K9" s="3">
        <v>585736</v>
      </c>
      <c r="L9" s="3">
        <v>753497</v>
      </c>
      <c r="M9" s="3">
        <v>829883</v>
      </c>
      <c r="N9" s="3">
        <v>875005</v>
      </c>
    </row>
    <row r="10" spans="1:14" ht="22.5" customHeight="1" x14ac:dyDescent="0.25">
      <c r="A10" s="21"/>
      <c r="B10" s="23" t="s">
        <v>26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5"/>
    </row>
    <row r="11" spans="1:14" ht="22.5" customHeight="1" x14ac:dyDescent="0.25">
      <c r="A11" s="21"/>
      <c r="B11" s="4"/>
      <c r="C11" s="3">
        <v>1567995</v>
      </c>
      <c r="D11" s="3">
        <v>1651840</v>
      </c>
      <c r="E11" s="3">
        <v>1596710</v>
      </c>
      <c r="F11" s="3">
        <v>1476018</v>
      </c>
      <c r="G11" s="3">
        <v>1372036</v>
      </c>
      <c r="H11" s="3">
        <v>1609684</v>
      </c>
      <c r="I11" s="3">
        <v>1550009</v>
      </c>
      <c r="J11" s="3">
        <v>1195056</v>
      </c>
      <c r="K11" s="3">
        <v>1149170</v>
      </c>
      <c r="L11" s="3">
        <v>50584</v>
      </c>
      <c r="M11" s="3">
        <v>1509914</v>
      </c>
      <c r="N11" s="3">
        <v>1770418</v>
      </c>
    </row>
    <row r="12" spans="1:14" ht="30.75" customHeight="1" x14ac:dyDescent="0.25">
      <c r="A12" s="22"/>
      <c r="B12" s="6" t="s">
        <v>18</v>
      </c>
      <c r="C12" s="3">
        <f t="shared" ref="C12:N12" si="0">SUM(C5:C9,C11)</f>
        <v>49818879</v>
      </c>
      <c r="D12" s="3">
        <f t="shared" si="0"/>
        <v>44100805</v>
      </c>
      <c r="E12" s="3">
        <f t="shared" si="0"/>
        <v>47319280</v>
      </c>
      <c r="F12" s="3">
        <f t="shared" si="0"/>
        <v>43614950</v>
      </c>
      <c r="G12" s="3">
        <f t="shared" si="0"/>
        <v>42015430</v>
      </c>
      <c r="H12" s="3">
        <f t="shared" si="0"/>
        <v>39173954</v>
      </c>
      <c r="I12" s="3">
        <f t="shared" si="0"/>
        <v>37968255</v>
      </c>
      <c r="J12" s="3">
        <f t="shared" si="0"/>
        <v>37071890</v>
      </c>
      <c r="K12" s="3">
        <f t="shared" si="0"/>
        <v>36629934</v>
      </c>
      <c r="L12" s="3">
        <f t="shared" si="0"/>
        <v>39584083</v>
      </c>
      <c r="M12" s="3">
        <f t="shared" si="0"/>
        <v>44269854</v>
      </c>
      <c r="N12" s="3">
        <f t="shared" si="0"/>
        <v>48154413</v>
      </c>
    </row>
    <row r="13" spans="1:14" ht="50.25" customHeight="1" x14ac:dyDescent="0.25">
      <c r="A13" s="11" t="s">
        <v>24</v>
      </c>
      <c r="B13" s="5" t="s">
        <v>22</v>
      </c>
      <c r="C13" s="3">
        <v>83376</v>
      </c>
      <c r="D13" s="3">
        <v>123960</v>
      </c>
      <c r="E13" s="3">
        <v>168172</v>
      </c>
      <c r="F13" s="3">
        <v>151112</v>
      </c>
      <c r="G13" s="3">
        <v>138640</v>
      </c>
      <c r="H13" s="3">
        <v>128556</v>
      </c>
      <c r="I13" s="3">
        <v>28640</v>
      </c>
      <c r="J13" s="3">
        <v>25268</v>
      </c>
      <c r="K13" s="3">
        <v>36348</v>
      </c>
      <c r="L13" s="3">
        <v>54920</v>
      </c>
      <c r="M13" s="3">
        <v>66880</v>
      </c>
      <c r="N13" s="3">
        <v>194064</v>
      </c>
    </row>
    <row r="14" spans="1:14" ht="22.5" customHeight="1" x14ac:dyDescent="0.25">
      <c r="A14" s="26" t="s">
        <v>18</v>
      </c>
      <c r="B14" s="27"/>
      <c r="C14" s="10">
        <f>C12+C13</f>
        <v>49902255</v>
      </c>
      <c r="D14" s="10">
        <f t="shared" ref="D14:N14" si="1">D12+D13</f>
        <v>44224765</v>
      </c>
      <c r="E14" s="10">
        <f t="shared" si="1"/>
        <v>47487452</v>
      </c>
      <c r="F14" s="10">
        <f t="shared" si="1"/>
        <v>43766062</v>
      </c>
      <c r="G14" s="10">
        <f t="shared" si="1"/>
        <v>42154070</v>
      </c>
      <c r="H14" s="10">
        <f t="shared" si="1"/>
        <v>39302510</v>
      </c>
      <c r="I14" s="10">
        <f t="shared" si="1"/>
        <v>37996895</v>
      </c>
      <c r="J14" s="10">
        <f t="shared" si="1"/>
        <v>37097158</v>
      </c>
      <c r="K14" s="10">
        <f t="shared" si="1"/>
        <v>36666282</v>
      </c>
      <c r="L14" s="10">
        <f t="shared" si="1"/>
        <v>39639003</v>
      </c>
      <c r="M14" s="10">
        <f t="shared" si="1"/>
        <v>44336734</v>
      </c>
      <c r="N14" s="10">
        <f t="shared" si="1"/>
        <v>48348477</v>
      </c>
    </row>
  </sheetData>
  <mergeCells count="5">
    <mergeCell ref="A2:N2"/>
    <mergeCell ref="A4:A12"/>
    <mergeCell ref="B4:N4"/>
    <mergeCell ref="B10:N10"/>
    <mergeCell ref="A14:B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8"/>
  <sheetViews>
    <sheetView topLeftCell="D1" workbookViewId="0">
      <selection activeCell="G21" sqref="G17:O21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19" t="s">
        <v>23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4" s="2" customFormat="1" ht="33" customHeight="1" x14ac:dyDescent="0.25">
      <c r="A3" s="7" t="s">
        <v>0</v>
      </c>
      <c r="B3" s="8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</row>
    <row r="4" spans="1:14" ht="22.5" customHeight="1" x14ac:dyDescent="0.25">
      <c r="A4" s="20" t="s">
        <v>24</v>
      </c>
      <c r="B4" s="23" t="s">
        <v>25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5"/>
    </row>
    <row r="5" spans="1:14" ht="22.5" customHeight="1" x14ac:dyDescent="0.25">
      <c r="A5" s="21"/>
      <c r="B5" s="5" t="s">
        <v>22</v>
      </c>
      <c r="C5" s="3">
        <v>8883572</v>
      </c>
      <c r="D5" s="3">
        <v>8222967</v>
      </c>
      <c r="E5" s="3">
        <v>7416634</v>
      </c>
      <c r="F5" s="3">
        <v>6798803</v>
      </c>
      <c r="G5" s="3">
        <v>4645781</v>
      </c>
      <c r="H5" s="3">
        <v>3690208</v>
      </c>
      <c r="I5" s="3">
        <v>5359307</v>
      </c>
      <c r="J5" s="3">
        <f>5360911+177616</f>
        <v>5538527</v>
      </c>
      <c r="K5" s="3">
        <v>4778305</v>
      </c>
      <c r="L5" s="3">
        <v>6518331</v>
      </c>
      <c r="M5" s="3">
        <f>[1]карелия!$L$224</f>
        <v>7459071</v>
      </c>
      <c r="N5" s="3">
        <v>8515294</v>
      </c>
    </row>
    <row r="6" spans="1:14" ht="22.5" customHeight="1" x14ac:dyDescent="0.25">
      <c r="A6" s="21"/>
      <c r="B6" s="5" t="s">
        <v>14</v>
      </c>
      <c r="C6" s="3">
        <v>33434076</v>
      </c>
      <c r="D6" s="3">
        <v>28984917</v>
      </c>
      <c r="E6" s="3">
        <v>34115222</v>
      </c>
      <c r="F6" s="3">
        <v>30734959</v>
      </c>
      <c r="G6" s="3">
        <v>31023574</v>
      </c>
      <c r="H6" s="3">
        <v>29481936</v>
      </c>
      <c r="I6" s="3">
        <v>29199566</v>
      </c>
      <c r="J6" s="3">
        <f>29125433+244169</f>
        <v>29369602</v>
      </c>
      <c r="K6" s="3">
        <v>26451337</v>
      </c>
      <c r="L6" s="3">
        <v>30541765</v>
      </c>
      <c r="M6" s="3">
        <f>[1]карелия!$L$223+[1]карелия!$L$232</f>
        <v>31308864.999999981</v>
      </c>
      <c r="N6" s="3">
        <v>32696707.999999993</v>
      </c>
    </row>
    <row r="7" spans="1:14" ht="22.5" customHeight="1" x14ac:dyDescent="0.25">
      <c r="A7" s="21"/>
      <c r="B7" s="5" t="s">
        <v>15</v>
      </c>
      <c r="C7" s="3">
        <v>583672</v>
      </c>
      <c r="D7" s="3">
        <v>477215</v>
      </c>
      <c r="E7" s="3">
        <v>504882</v>
      </c>
      <c r="F7" s="3">
        <v>408857</v>
      </c>
      <c r="G7" s="3">
        <v>254193</v>
      </c>
      <c r="H7" s="3">
        <v>161587</v>
      </c>
      <c r="I7" s="3">
        <v>146387</v>
      </c>
      <c r="J7" s="3">
        <f>28617+139362</f>
        <v>167979</v>
      </c>
      <c r="K7" s="3">
        <v>227062.00000000003</v>
      </c>
      <c r="L7" s="3">
        <v>301206</v>
      </c>
      <c r="M7" s="3">
        <f>[1]карелия!$L$227+[1]карелия!$L$233</f>
        <v>425850</v>
      </c>
      <c r="N7" s="3">
        <v>467651.00000000006</v>
      </c>
    </row>
    <row r="8" spans="1:14" ht="22.5" customHeight="1" x14ac:dyDescent="0.25">
      <c r="A8" s="21"/>
      <c r="B8" s="5" t="s">
        <v>16</v>
      </c>
      <c r="C8" s="3">
        <v>2472285</v>
      </c>
      <c r="D8" s="3">
        <v>1998159</v>
      </c>
      <c r="E8" s="3">
        <v>1873046</v>
      </c>
      <c r="F8" s="3">
        <v>1931827</v>
      </c>
      <c r="G8" s="3">
        <v>1510935</v>
      </c>
      <c r="H8" s="3">
        <v>1154353</v>
      </c>
      <c r="I8" s="3">
        <v>1120087</v>
      </c>
      <c r="J8" s="3">
        <f>324091+878502</f>
        <v>1202593</v>
      </c>
      <c r="K8" s="3">
        <v>1454566</v>
      </c>
      <c r="L8" s="3">
        <v>1766568</v>
      </c>
      <c r="M8" s="3">
        <f>[1]карелия!$L$228+[1]карелия!$L$234</f>
        <v>2129315</v>
      </c>
      <c r="N8" s="3">
        <v>2110938</v>
      </c>
    </row>
    <row r="9" spans="1:14" ht="22.5" customHeight="1" x14ac:dyDescent="0.25">
      <c r="A9" s="21"/>
      <c r="B9" s="5" t="s">
        <v>17</v>
      </c>
      <c r="C9" s="3">
        <v>959945</v>
      </c>
      <c r="D9" s="3">
        <v>877826</v>
      </c>
      <c r="E9" s="3">
        <v>734631</v>
      </c>
      <c r="F9" s="3">
        <v>733519</v>
      </c>
      <c r="G9" s="3">
        <v>534947</v>
      </c>
      <c r="H9" s="3">
        <v>424969</v>
      </c>
      <c r="I9" s="3">
        <v>411903</v>
      </c>
      <c r="J9" s="3">
        <f>383763+28305</f>
        <v>412068</v>
      </c>
      <c r="K9" s="3">
        <v>507375</v>
      </c>
      <c r="L9" s="3">
        <v>605756</v>
      </c>
      <c r="M9" s="3">
        <f>[1]карелия!$L$229+[1]карелия!$L$235</f>
        <v>734031</v>
      </c>
      <c r="N9" s="3">
        <v>795891</v>
      </c>
    </row>
    <row r="10" spans="1:14" ht="22.5" customHeight="1" x14ac:dyDescent="0.25">
      <c r="A10" s="21"/>
      <c r="B10" s="23" t="s">
        <v>26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5"/>
    </row>
    <row r="11" spans="1:14" ht="22.5" customHeight="1" x14ac:dyDescent="0.25">
      <c r="A11" s="21"/>
      <c r="B11" s="4"/>
      <c r="C11" s="3">
        <v>1858135</v>
      </c>
      <c r="D11" s="3">
        <v>1459246</v>
      </c>
      <c r="E11" s="3">
        <v>1741073</v>
      </c>
      <c r="F11" s="3">
        <v>1364606</v>
      </c>
      <c r="G11" s="3">
        <v>1384497</v>
      </c>
      <c r="H11" s="3">
        <v>1430847</v>
      </c>
      <c r="I11" s="3">
        <v>1304387</v>
      </c>
      <c r="J11" s="3">
        <v>1305213</v>
      </c>
      <c r="K11" s="3">
        <v>1215555</v>
      </c>
      <c r="L11" s="3">
        <v>1529026</v>
      </c>
      <c r="M11" s="3">
        <v>1825728</v>
      </c>
      <c r="N11" s="3">
        <v>1584200</v>
      </c>
    </row>
    <row r="12" spans="1:14" ht="22.5" customHeight="1" x14ac:dyDescent="0.25">
      <c r="A12" s="26" t="s">
        <v>18</v>
      </c>
      <c r="B12" s="27"/>
      <c r="C12" s="10">
        <f t="shared" ref="C12:N12" si="0">SUM(C5:C9,C11)</f>
        <v>48191685</v>
      </c>
      <c r="D12" s="10">
        <f t="shared" si="0"/>
        <v>42020330</v>
      </c>
      <c r="E12" s="10">
        <f t="shared" si="0"/>
        <v>46385488</v>
      </c>
      <c r="F12" s="10">
        <f t="shared" si="0"/>
        <v>41972571</v>
      </c>
      <c r="G12" s="10">
        <f t="shared" si="0"/>
        <v>39353927</v>
      </c>
      <c r="H12" s="10">
        <f>SUM(H5:H9,H11)</f>
        <v>36343900</v>
      </c>
      <c r="I12" s="10">
        <f t="shared" si="0"/>
        <v>37541637</v>
      </c>
      <c r="J12" s="10">
        <f t="shared" si="0"/>
        <v>37995982</v>
      </c>
      <c r="K12" s="10">
        <f t="shared" si="0"/>
        <v>34634200</v>
      </c>
      <c r="L12" s="10">
        <f t="shared" si="0"/>
        <v>41262652</v>
      </c>
      <c r="M12" s="10">
        <f t="shared" si="0"/>
        <v>43882859.999999985</v>
      </c>
      <c r="N12" s="10">
        <f t="shared" si="0"/>
        <v>46170681.999999993</v>
      </c>
    </row>
    <row r="14" spans="1:14" ht="22.5" customHeight="1" x14ac:dyDescent="0.25">
      <c r="K14" s="12"/>
    </row>
    <row r="15" spans="1:14" ht="22.5" customHeight="1" x14ac:dyDescent="0.25">
      <c r="K15" s="12"/>
    </row>
    <row r="16" spans="1:14" ht="22.5" customHeight="1" x14ac:dyDescent="0.25">
      <c r="K16" s="12"/>
    </row>
    <row r="17" spans="11:11" ht="22.5" customHeight="1" x14ac:dyDescent="0.25">
      <c r="K17" s="12"/>
    </row>
    <row r="18" spans="11:11" ht="22.5" customHeight="1" x14ac:dyDescent="0.25">
      <c r="K18" s="12"/>
    </row>
  </sheetData>
  <mergeCells count="5">
    <mergeCell ref="A2:N2"/>
    <mergeCell ref="A4:A11"/>
    <mergeCell ref="B4:N4"/>
    <mergeCell ref="B10:N10"/>
    <mergeCell ref="A12:B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8"/>
  <sheetViews>
    <sheetView zoomScale="70" zoomScaleNormal="70" workbookViewId="0">
      <selection activeCell="N16" sqref="N16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19" t="s">
        <v>27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4" s="2" customFormat="1" ht="33" customHeight="1" x14ac:dyDescent="0.25">
      <c r="A3" s="7" t="s">
        <v>0</v>
      </c>
      <c r="B3" s="8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</row>
    <row r="4" spans="1:14" ht="22.5" customHeight="1" x14ac:dyDescent="0.25">
      <c r="A4" s="20" t="s">
        <v>28</v>
      </c>
      <c r="B4" s="23" t="s">
        <v>25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5"/>
    </row>
    <row r="5" spans="1:14" ht="22.5" customHeight="1" x14ac:dyDescent="0.25">
      <c r="A5" s="21"/>
      <c r="B5" s="5" t="s">
        <v>22</v>
      </c>
      <c r="C5" s="3">
        <v>9121324</v>
      </c>
      <c r="D5" s="3">
        <v>8241305</v>
      </c>
      <c r="E5" s="3">
        <v>8416120</v>
      </c>
      <c r="F5" s="3">
        <v>6901992</v>
      </c>
      <c r="G5" s="3">
        <v>5931968</v>
      </c>
      <c r="H5" s="3">
        <v>5713486</v>
      </c>
      <c r="I5" s="3">
        <v>5834785</v>
      </c>
      <c r="J5" s="3">
        <v>6677198</v>
      </c>
      <c r="K5" s="3">
        <v>5635828</v>
      </c>
      <c r="L5" s="3">
        <v>7085747</v>
      </c>
      <c r="M5" s="3">
        <v>7841248</v>
      </c>
      <c r="N5" s="3">
        <v>9142213</v>
      </c>
    </row>
    <row r="6" spans="1:14" ht="22.5" customHeight="1" x14ac:dyDescent="0.25">
      <c r="A6" s="21"/>
      <c r="B6" s="5" t="s">
        <v>14</v>
      </c>
      <c r="C6" s="3">
        <v>33563393.000000201</v>
      </c>
      <c r="D6" s="3">
        <v>29811119</v>
      </c>
      <c r="E6" s="3">
        <v>31080909</v>
      </c>
      <c r="F6" s="3">
        <f>399588+32569333</f>
        <v>32968921</v>
      </c>
      <c r="G6" s="3">
        <v>30970152</v>
      </c>
      <c r="H6" s="3">
        <v>27757011</v>
      </c>
      <c r="I6" s="3">
        <v>28227727</v>
      </c>
      <c r="J6" s="3">
        <v>31613954</v>
      </c>
      <c r="K6" s="3">
        <v>29868049</v>
      </c>
      <c r="L6" s="3">
        <v>30253094</v>
      </c>
      <c r="M6" s="3">
        <v>30795387</v>
      </c>
      <c r="N6" s="3">
        <v>30887679</v>
      </c>
    </row>
    <row r="7" spans="1:14" ht="22.5" customHeight="1" x14ac:dyDescent="0.25">
      <c r="A7" s="21"/>
      <c r="B7" s="5" t="s">
        <v>15</v>
      </c>
      <c r="C7" s="3">
        <v>1323423</v>
      </c>
      <c r="D7" s="3">
        <v>1321395</v>
      </c>
      <c r="E7" s="3">
        <v>1396482</v>
      </c>
      <c r="F7" s="3">
        <f>31521+1149444</f>
        <v>1180965</v>
      </c>
      <c r="G7" s="3">
        <v>1020204</v>
      </c>
      <c r="H7" s="3">
        <v>1032421</v>
      </c>
      <c r="I7" s="3">
        <v>1043150</v>
      </c>
      <c r="J7" s="3">
        <v>1052073</v>
      </c>
      <c r="K7" s="3">
        <v>1231418</v>
      </c>
      <c r="L7" s="3">
        <v>1323952</v>
      </c>
      <c r="M7" s="3">
        <v>1485303</v>
      </c>
      <c r="N7" s="3">
        <v>1689262</v>
      </c>
    </row>
    <row r="8" spans="1:14" ht="22.5" customHeight="1" x14ac:dyDescent="0.25">
      <c r="A8" s="21"/>
      <c r="B8" s="5" t="s">
        <v>16</v>
      </c>
      <c r="C8" s="3">
        <v>2616376</v>
      </c>
      <c r="D8" s="3">
        <v>2095252</v>
      </c>
      <c r="E8" s="3">
        <v>2157107</v>
      </c>
      <c r="F8" s="3">
        <f>1445277+518009</f>
        <v>1963286</v>
      </c>
      <c r="G8" s="3">
        <v>1264622</v>
      </c>
      <c r="H8" s="3">
        <v>1486994</v>
      </c>
      <c r="I8" s="3">
        <v>1091086</v>
      </c>
      <c r="J8" s="3">
        <v>1237956</v>
      </c>
      <c r="K8" s="3">
        <v>1523497</v>
      </c>
      <c r="L8" s="3">
        <v>1830590</v>
      </c>
      <c r="M8" s="3">
        <v>2261031</v>
      </c>
      <c r="N8" s="3">
        <v>2232915</v>
      </c>
    </row>
    <row r="9" spans="1:14" ht="22.5" customHeight="1" x14ac:dyDescent="0.25">
      <c r="A9" s="21"/>
      <c r="B9" s="5" t="s">
        <v>17</v>
      </c>
      <c r="C9" s="3">
        <v>914759</v>
      </c>
      <c r="D9" s="3">
        <v>798668</v>
      </c>
      <c r="E9" s="3">
        <v>725675</v>
      </c>
      <c r="F9" s="3">
        <f>550665+56479</f>
        <v>607144</v>
      </c>
      <c r="G9" s="3">
        <v>481164</v>
      </c>
      <c r="H9" s="3">
        <v>405593</v>
      </c>
      <c r="I9" s="3">
        <v>295287</v>
      </c>
      <c r="J9" s="3">
        <v>337477</v>
      </c>
      <c r="K9" s="3">
        <v>451151</v>
      </c>
      <c r="L9" s="3">
        <v>516902</v>
      </c>
      <c r="M9" s="3">
        <v>651460</v>
      </c>
      <c r="N9" s="3">
        <v>743166</v>
      </c>
    </row>
    <row r="10" spans="1:14" ht="22.5" customHeight="1" x14ac:dyDescent="0.25">
      <c r="A10" s="21"/>
      <c r="B10" s="23" t="s">
        <v>26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5"/>
    </row>
    <row r="11" spans="1:14" ht="22.5" customHeight="1" x14ac:dyDescent="0.25">
      <c r="A11" s="21"/>
      <c r="B11" s="4"/>
      <c r="C11" s="3">
        <v>1895884</v>
      </c>
      <c r="D11" s="3">
        <v>1548408</v>
      </c>
      <c r="E11" s="3">
        <v>1943560.9999999998</v>
      </c>
      <c r="F11" s="3">
        <v>1546084</v>
      </c>
      <c r="G11" s="3">
        <v>2726584</v>
      </c>
      <c r="H11" s="3">
        <v>2117013</v>
      </c>
      <c r="I11" s="3">
        <v>899243</v>
      </c>
      <c r="J11" s="3">
        <v>797579</v>
      </c>
      <c r="K11" s="3">
        <v>961550</v>
      </c>
      <c r="L11" s="3">
        <v>1321613</v>
      </c>
      <c r="M11" s="3">
        <v>1217638</v>
      </c>
      <c r="N11" s="3">
        <v>979712</v>
      </c>
    </row>
    <row r="12" spans="1:14" ht="22.5" customHeight="1" x14ac:dyDescent="0.25">
      <c r="A12" s="26" t="s">
        <v>18</v>
      </c>
      <c r="B12" s="27"/>
      <c r="C12" s="10">
        <f t="shared" ref="C12:N12" si="0">SUM(C5:C9,C11)</f>
        <v>49435159.000000201</v>
      </c>
      <c r="D12" s="10">
        <f t="shared" si="0"/>
        <v>43816147</v>
      </c>
      <c r="E12" s="10">
        <f t="shared" si="0"/>
        <v>45719854</v>
      </c>
      <c r="F12" s="10">
        <f t="shared" si="0"/>
        <v>45168392</v>
      </c>
      <c r="G12" s="10">
        <f t="shared" si="0"/>
        <v>42394694</v>
      </c>
      <c r="H12" s="10">
        <f>SUM(H5:H9,H11)</f>
        <v>38512518</v>
      </c>
      <c r="I12" s="10">
        <f t="shared" si="0"/>
        <v>37391278</v>
      </c>
      <c r="J12" s="10">
        <f t="shared" si="0"/>
        <v>41716237</v>
      </c>
      <c r="K12" s="10">
        <f t="shared" si="0"/>
        <v>39671493</v>
      </c>
      <c r="L12" s="10">
        <f t="shared" si="0"/>
        <v>42331898</v>
      </c>
      <c r="M12" s="10">
        <f t="shared" si="0"/>
        <v>44252067</v>
      </c>
      <c r="N12" s="10">
        <f t="shared" si="0"/>
        <v>45674947</v>
      </c>
    </row>
    <row r="14" spans="1:14" ht="22.5" customHeight="1" x14ac:dyDescent="0.25">
      <c r="K14" s="12"/>
    </row>
    <row r="15" spans="1:14" ht="22.5" customHeight="1" x14ac:dyDescent="0.25">
      <c r="K15" s="12"/>
    </row>
    <row r="16" spans="1:14" ht="22.5" customHeight="1" x14ac:dyDescent="0.25">
      <c r="K16" s="12"/>
    </row>
    <row r="17" spans="11:11" ht="22.5" customHeight="1" x14ac:dyDescent="0.25">
      <c r="K17" s="12"/>
    </row>
    <row r="18" spans="11:11" ht="22.5" customHeight="1" x14ac:dyDescent="0.25">
      <c r="K18" s="12"/>
    </row>
  </sheetData>
  <mergeCells count="5">
    <mergeCell ref="A2:N2"/>
    <mergeCell ref="A4:A11"/>
    <mergeCell ref="B4:N4"/>
    <mergeCell ref="B10:N10"/>
    <mergeCell ref="A12:B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8"/>
  <sheetViews>
    <sheetView topLeftCell="C1" zoomScale="90" zoomScaleNormal="90" workbookViewId="0">
      <selection activeCell="J7" sqref="J7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19" t="s">
        <v>29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4" s="2" customFormat="1" ht="33" customHeight="1" x14ac:dyDescent="0.25">
      <c r="A3" s="7" t="s">
        <v>0</v>
      </c>
      <c r="B3" s="8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</row>
    <row r="4" spans="1:14" ht="22.5" customHeight="1" x14ac:dyDescent="0.25">
      <c r="A4" s="20" t="s">
        <v>28</v>
      </c>
      <c r="B4" s="23" t="s">
        <v>25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5"/>
    </row>
    <row r="5" spans="1:14" ht="22.5" customHeight="1" x14ac:dyDescent="0.25">
      <c r="A5" s="21"/>
      <c r="B5" s="5" t="s">
        <v>22</v>
      </c>
      <c r="C5" s="3">
        <v>8791037</v>
      </c>
      <c r="D5" s="3">
        <v>7969222</v>
      </c>
      <c r="E5" s="3">
        <v>7815362</v>
      </c>
      <c r="F5" s="3">
        <v>6889980</v>
      </c>
      <c r="G5" s="3">
        <v>8209720</v>
      </c>
      <c r="H5" s="3">
        <v>7117085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</row>
    <row r="6" spans="1:14" ht="22.5" customHeight="1" x14ac:dyDescent="0.25">
      <c r="A6" s="21"/>
      <c r="B6" s="5" t="s">
        <v>14</v>
      </c>
      <c r="C6" s="3">
        <v>33493635</v>
      </c>
      <c r="D6" s="3">
        <v>30022112</v>
      </c>
      <c r="E6" s="3">
        <v>34208376</v>
      </c>
      <c r="F6" s="3">
        <v>32160175</v>
      </c>
      <c r="G6" s="3">
        <v>33951593</v>
      </c>
      <c r="H6" s="3">
        <v>30087574</v>
      </c>
      <c r="I6" s="3">
        <v>32767889</v>
      </c>
      <c r="J6" s="3">
        <v>35719385</v>
      </c>
      <c r="K6" s="3">
        <v>32300113</v>
      </c>
      <c r="L6" s="3">
        <v>33719243</v>
      </c>
      <c r="M6" s="3">
        <v>33180543</v>
      </c>
      <c r="N6" s="3">
        <v>34406213</v>
      </c>
    </row>
    <row r="7" spans="1:14" ht="22.5" customHeight="1" x14ac:dyDescent="0.25">
      <c r="A7" s="21"/>
      <c r="B7" s="5" t="s">
        <v>15</v>
      </c>
      <c r="C7" s="3">
        <v>1393786</v>
      </c>
      <c r="D7" s="3">
        <v>1595336</v>
      </c>
      <c r="E7" s="3">
        <v>1699216</v>
      </c>
      <c r="F7" s="3">
        <v>1532742</v>
      </c>
      <c r="G7" s="3">
        <v>840937</v>
      </c>
      <c r="H7" s="3">
        <v>887715</v>
      </c>
      <c r="I7" s="3">
        <v>1042939</v>
      </c>
      <c r="J7" s="3">
        <v>1144847</v>
      </c>
      <c r="K7" s="3">
        <v>1279196</v>
      </c>
      <c r="L7" s="3">
        <v>1451905</v>
      </c>
      <c r="M7" s="3">
        <v>1544715</v>
      </c>
      <c r="N7" s="3">
        <v>1672539</v>
      </c>
    </row>
    <row r="8" spans="1:14" ht="22.5" customHeight="1" x14ac:dyDescent="0.25">
      <c r="A8" s="21"/>
      <c r="B8" s="5" t="s">
        <v>16</v>
      </c>
      <c r="C8" s="3">
        <v>2208232</v>
      </c>
      <c r="D8" s="3">
        <v>2106473</v>
      </c>
      <c r="E8" s="3">
        <v>1974577</v>
      </c>
      <c r="F8" s="3">
        <v>1909025</v>
      </c>
      <c r="G8" s="3">
        <v>1654229</v>
      </c>
      <c r="H8" s="3">
        <v>1213036</v>
      </c>
      <c r="I8" s="3">
        <v>1001498</v>
      </c>
      <c r="J8" s="3">
        <v>1045697</v>
      </c>
      <c r="K8" s="3">
        <v>1466457</v>
      </c>
      <c r="L8" s="3">
        <v>1750398</v>
      </c>
      <c r="M8" s="3">
        <v>2011892</v>
      </c>
      <c r="N8" s="3">
        <v>2316025</v>
      </c>
    </row>
    <row r="9" spans="1:14" ht="22.5" customHeight="1" x14ac:dyDescent="0.25">
      <c r="A9" s="21"/>
      <c r="B9" s="5" t="s">
        <v>17</v>
      </c>
      <c r="C9" s="3">
        <v>704523</v>
      </c>
      <c r="D9" s="3">
        <v>642585</v>
      </c>
      <c r="E9" s="3">
        <v>634257</v>
      </c>
      <c r="F9" s="3">
        <v>559055</v>
      </c>
      <c r="G9" s="3">
        <v>486159</v>
      </c>
      <c r="H9" s="3">
        <v>360653</v>
      </c>
      <c r="I9" s="3">
        <v>288172</v>
      </c>
      <c r="J9" s="3">
        <v>325811</v>
      </c>
      <c r="K9" s="3">
        <v>404997</v>
      </c>
      <c r="L9" s="3">
        <v>513043</v>
      </c>
      <c r="M9" s="3">
        <v>595030</v>
      </c>
      <c r="N9" s="3">
        <v>629225</v>
      </c>
    </row>
    <row r="10" spans="1:14" ht="22.5" customHeight="1" x14ac:dyDescent="0.25">
      <c r="A10" s="21"/>
      <c r="B10" s="23" t="s">
        <v>26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5"/>
    </row>
    <row r="11" spans="1:14" ht="22.5" customHeight="1" x14ac:dyDescent="0.25">
      <c r="A11" s="21"/>
      <c r="B11" s="4"/>
      <c r="C11" s="3">
        <v>910386</v>
      </c>
      <c r="D11" s="3">
        <v>812965</v>
      </c>
      <c r="E11" s="3">
        <v>772770</v>
      </c>
      <c r="F11" s="3">
        <v>603859</v>
      </c>
      <c r="G11" s="3">
        <v>806138</v>
      </c>
      <c r="H11" s="3">
        <v>699689</v>
      </c>
      <c r="I11" s="3">
        <v>462262</v>
      </c>
      <c r="J11" s="3">
        <v>506258</v>
      </c>
      <c r="K11" s="3">
        <v>530846</v>
      </c>
      <c r="L11" s="3">
        <v>361964</v>
      </c>
      <c r="M11" s="3">
        <v>480070</v>
      </c>
      <c r="N11" s="3">
        <v>261903</v>
      </c>
    </row>
    <row r="12" spans="1:14" ht="22.5" customHeight="1" x14ac:dyDescent="0.25">
      <c r="A12" s="26" t="s">
        <v>18</v>
      </c>
      <c r="B12" s="27"/>
      <c r="C12" s="10">
        <f t="shared" ref="C12:N12" si="0">SUM(C5:C9,C11)</f>
        <v>47501599</v>
      </c>
      <c r="D12" s="10">
        <f t="shared" si="0"/>
        <v>43148693</v>
      </c>
      <c r="E12" s="10">
        <f t="shared" si="0"/>
        <v>47104558</v>
      </c>
      <c r="F12" s="10">
        <f t="shared" si="0"/>
        <v>43654836</v>
      </c>
      <c r="G12" s="10">
        <f t="shared" ref="G12" si="1">SUM(G5:G9,G11)</f>
        <v>45948776</v>
      </c>
      <c r="H12" s="10">
        <f>SUM(H5:H9,H11)</f>
        <v>40365752</v>
      </c>
      <c r="I12" s="10">
        <f>SUM(I5:I9,I11)</f>
        <v>35562760</v>
      </c>
      <c r="J12" s="10">
        <f>SUM(J5:J9,J11)</f>
        <v>38741998</v>
      </c>
      <c r="K12" s="10">
        <f>SUM(K5:K9,K11)</f>
        <v>35981609</v>
      </c>
      <c r="L12" s="10">
        <f t="shared" si="0"/>
        <v>37796553</v>
      </c>
      <c r="M12" s="10">
        <f t="shared" si="0"/>
        <v>37812250</v>
      </c>
      <c r="N12" s="10">
        <f t="shared" si="0"/>
        <v>39285905</v>
      </c>
    </row>
    <row r="14" spans="1:14" ht="22.5" customHeight="1" x14ac:dyDescent="0.25">
      <c r="K14" s="12"/>
    </row>
    <row r="15" spans="1:14" ht="22.5" customHeight="1" x14ac:dyDescent="0.25">
      <c r="K15" s="12"/>
    </row>
    <row r="16" spans="1:14" ht="22.5" customHeight="1" x14ac:dyDescent="0.25">
      <c r="K16" s="12"/>
    </row>
    <row r="17" spans="11:11" ht="22.5" customHeight="1" x14ac:dyDescent="0.25">
      <c r="K17" s="12"/>
    </row>
    <row r="18" spans="11:11" ht="22.5" customHeight="1" x14ac:dyDescent="0.25">
      <c r="K18" s="12"/>
    </row>
  </sheetData>
  <mergeCells count="5">
    <mergeCell ref="A2:N2"/>
    <mergeCell ref="A4:A11"/>
    <mergeCell ref="B4:N4"/>
    <mergeCell ref="B10:N10"/>
    <mergeCell ref="A12:B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8"/>
  <sheetViews>
    <sheetView topLeftCell="B1" zoomScale="90" zoomScaleNormal="90" workbookViewId="0">
      <selection activeCell="K22" sqref="K22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19" t="s">
        <v>30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4" s="2" customFormat="1" ht="33" customHeight="1" x14ac:dyDescent="0.25">
      <c r="A3" s="7" t="s">
        <v>0</v>
      </c>
      <c r="B3" s="8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</row>
    <row r="4" spans="1:14" ht="22.5" customHeight="1" x14ac:dyDescent="0.25">
      <c r="A4" s="20" t="s">
        <v>28</v>
      </c>
      <c r="B4" s="23" t="s">
        <v>25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5"/>
    </row>
    <row r="5" spans="1:14" ht="22.5" customHeight="1" x14ac:dyDescent="0.25">
      <c r="A5" s="21"/>
      <c r="B5" s="5" t="s">
        <v>22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</row>
    <row r="6" spans="1:14" ht="22.5" customHeight="1" x14ac:dyDescent="0.25">
      <c r="A6" s="21"/>
      <c r="B6" s="5" t="s">
        <v>14</v>
      </c>
      <c r="C6" s="3">
        <v>37987138.999999993</v>
      </c>
      <c r="D6" s="3">
        <v>35049765</v>
      </c>
      <c r="E6" s="3">
        <v>38264504.999999993</v>
      </c>
      <c r="F6" s="3">
        <v>35321692</v>
      </c>
      <c r="G6" s="3">
        <v>35142827</v>
      </c>
      <c r="H6" s="3">
        <v>31831762.000000004</v>
      </c>
      <c r="I6" s="3">
        <f>'[2]Республика Карелия'!$L$141+'[2]Республика Карелия'!$L$145</f>
        <v>33813627</v>
      </c>
      <c r="J6" s="3">
        <f>'[2]Республика Карелия'!$L$164+'[2]Республика Карелия'!$L$168</f>
        <v>35101858</v>
      </c>
      <c r="K6" s="3">
        <f>'[3]Республика Карелия'!$L$187+'[3]Республика Карелия'!$L$191</f>
        <v>31835796.999999993</v>
      </c>
      <c r="L6" s="3">
        <f>'[2]Республика Карелия'!$L$210+'[2]Республика Карелия'!$L$214</f>
        <v>33101540</v>
      </c>
      <c r="M6" s="3">
        <f>'[3]Республика Карелия'!$L$233+'[3]Республика Карелия'!$L$237</f>
        <v>35596558.999999993</v>
      </c>
      <c r="N6" s="3">
        <f>'[2]Республика Карелия'!$L$256+'[2]Республика Карелия'!$L$260</f>
        <v>37509617</v>
      </c>
    </row>
    <row r="7" spans="1:14" ht="22.5" customHeight="1" x14ac:dyDescent="0.25">
      <c r="A7" s="21"/>
      <c r="B7" s="5" t="s">
        <v>15</v>
      </c>
      <c r="C7" s="3">
        <v>1450271</v>
      </c>
      <c r="D7" s="3">
        <v>1691569</v>
      </c>
      <c r="E7" s="3">
        <v>1794189</v>
      </c>
      <c r="F7" s="3">
        <v>1503877</v>
      </c>
      <c r="G7" s="3">
        <f>497455+135960</f>
        <v>633415</v>
      </c>
      <c r="H7" s="3">
        <v>1103951</v>
      </c>
      <c r="I7" s="3">
        <f>'[2]Республика Карелия'!$L$142+'[2]Республика Карелия'!$L$146+'[2]Республика Карелия'!$L$160</f>
        <v>1075828</v>
      </c>
      <c r="J7" s="3">
        <f>'[2]Республика Карелия'!$L$165+'[2]Республика Карелия'!$L$169+'[2]Республика Карелия'!$L$183</f>
        <v>1177592</v>
      </c>
      <c r="K7" s="3">
        <f>'[3]Республика Карелия'!$L$206+'[3]Республика Карелия'!$L$192+'[3]Республика Карелия'!$L$188</f>
        <v>1257801</v>
      </c>
      <c r="L7" s="3">
        <f>'[2]Республика Карелия'!$L$211+'[2]Республика Карелия'!$L$215+'[2]Республика Карелия'!$L$229</f>
        <v>1457556</v>
      </c>
      <c r="M7" s="3">
        <f>'[3]Республика Карелия'!$L$234+'[3]Республика Карелия'!$L$238+'[3]Республика Карелия'!$L$252</f>
        <v>1574325</v>
      </c>
      <c r="N7" s="3">
        <f>'[2]Республика Карелия'!$L$257+'[2]Республика Карелия'!$L$261+'[2]Республика Карелия'!$L$275</f>
        <v>1876995</v>
      </c>
    </row>
    <row r="8" spans="1:14" ht="22.5" customHeight="1" x14ac:dyDescent="0.25">
      <c r="A8" s="21"/>
      <c r="B8" s="5" t="s">
        <v>16</v>
      </c>
      <c r="C8" s="3">
        <v>2048199</v>
      </c>
      <c r="D8" s="3">
        <v>2087048</v>
      </c>
      <c r="E8" s="3">
        <v>2162613</v>
      </c>
      <c r="F8" s="3">
        <v>1964762</v>
      </c>
      <c r="G8" s="3">
        <v>1388174</v>
      </c>
      <c r="H8" s="3">
        <v>1232446</v>
      </c>
      <c r="I8" s="3">
        <f>'[2]Республика Карелия'!$L$143+'[2]Республика Карелия'!$L$147</f>
        <v>1113277</v>
      </c>
      <c r="J8" s="3">
        <f>'[2]Республика Карелия'!$L$166+'[2]Республика Карелия'!$L$170</f>
        <v>1155806</v>
      </c>
      <c r="K8" s="3">
        <f>'[3]Республика Карелия'!$L$189+'[3]Республика Карелия'!$L$193</f>
        <v>1383805</v>
      </c>
      <c r="L8" s="3">
        <f>'[2]Республика Карелия'!$L$212+'[2]Республика Карелия'!$L$216</f>
        <v>1852361</v>
      </c>
      <c r="M8" s="3">
        <f>'[3]Республика Карелия'!$L$235+'[3]Республика Карелия'!$L$239</f>
        <v>2292644</v>
      </c>
      <c r="N8" s="3">
        <f>'[2]Республика Карелия'!$L$258+'[2]Республика Карелия'!$L$262</f>
        <v>2771116</v>
      </c>
    </row>
    <row r="9" spans="1:14" ht="22.5" customHeight="1" x14ac:dyDescent="0.25">
      <c r="A9" s="21"/>
      <c r="B9" s="5" t="s">
        <v>17</v>
      </c>
      <c r="C9" s="3">
        <v>606521</v>
      </c>
      <c r="D9" s="3">
        <v>614433</v>
      </c>
      <c r="E9" s="3">
        <v>592261</v>
      </c>
      <c r="F9" s="3">
        <v>469333</v>
      </c>
      <c r="G9" s="3">
        <v>367521</v>
      </c>
      <c r="H9" s="3">
        <v>288823</v>
      </c>
      <c r="I9" s="3">
        <f>'[2]Республика Карелия'!$L$144+'[2]Республика Карелия'!$L$148</f>
        <v>234186</v>
      </c>
      <c r="J9" s="3">
        <f>'[2]Республика Карелия'!$L$167+'[2]Республика Карелия'!$L$171</f>
        <v>232748</v>
      </c>
      <c r="K9" s="3">
        <f>'[3]Республика Карелия'!$L$190+'[3]Республика Карелия'!$L$194</f>
        <v>340994</v>
      </c>
      <c r="L9" s="3">
        <f>'[2]Республика Карелия'!$L$213+'[2]Республика Карелия'!$L$217</f>
        <v>420755</v>
      </c>
      <c r="M9" s="3">
        <f>'[3]Республика Карелия'!$L$236+'[3]Республика Карелия'!$L$240</f>
        <v>467853</v>
      </c>
      <c r="N9" s="3">
        <f>'[2]Республика Карелия'!$L$259+'[2]Республика Карелия'!$L$263</f>
        <v>518165</v>
      </c>
    </row>
    <row r="10" spans="1:14" ht="22.5" customHeight="1" x14ac:dyDescent="0.25">
      <c r="A10" s="21"/>
      <c r="B10" s="23" t="s">
        <v>26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5"/>
    </row>
    <row r="11" spans="1:14" ht="22.5" customHeight="1" x14ac:dyDescent="0.25">
      <c r="A11" s="21"/>
      <c r="B11" s="4"/>
      <c r="C11" s="3">
        <v>681372</v>
      </c>
      <c r="D11" s="3">
        <v>695246</v>
      </c>
      <c r="E11" s="3">
        <v>665998</v>
      </c>
      <c r="F11" s="3">
        <v>630458</v>
      </c>
      <c r="G11" s="3">
        <v>497139</v>
      </c>
      <c r="H11" s="3">
        <v>544177</v>
      </c>
      <c r="I11" s="3">
        <v>521007</v>
      </c>
      <c r="J11" s="3">
        <v>480276</v>
      </c>
      <c r="K11" s="3">
        <f>SUM('[3]Республика Карелия'!$L$195:$L$205)</f>
        <v>628474</v>
      </c>
      <c r="L11" s="3">
        <f>SUM('[2]Республика Карелия'!$L$218:$L$228)</f>
        <v>499419</v>
      </c>
      <c r="M11" s="3">
        <f>SUM('[3]Республика Карелия'!$L$241:$L$251)</f>
        <v>549065</v>
      </c>
      <c r="N11" s="3">
        <f>SUM('[2]Республика Карелия'!$L$264:$L$274)</f>
        <v>610847</v>
      </c>
    </row>
    <row r="12" spans="1:14" ht="22.5" customHeight="1" x14ac:dyDescent="0.25">
      <c r="A12" s="26" t="s">
        <v>18</v>
      </c>
      <c r="B12" s="27"/>
      <c r="C12" s="10">
        <f t="shared" ref="C12:N12" si="0">SUM(C5:C9,C11)</f>
        <v>42773501.999999993</v>
      </c>
      <c r="D12" s="10">
        <f t="shared" si="0"/>
        <v>40138061</v>
      </c>
      <c r="E12" s="10">
        <f t="shared" si="0"/>
        <v>43479565.999999993</v>
      </c>
      <c r="F12" s="10">
        <f t="shared" si="0"/>
        <v>39890122</v>
      </c>
      <c r="G12" s="10">
        <f t="shared" si="0"/>
        <v>38029076</v>
      </c>
      <c r="H12" s="10">
        <f>SUM(H5:H9,H11)</f>
        <v>35001159</v>
      </c>
      <c r="I12" s="10">
        <f>SUM(I5:I9,I11)</f>
        <v>36757925</v>
      </c>
      <c r="J12" s="10">
        <f>SUM(J5:J9,J11)</f>
        <v>38148280</v>
      </c>
      <c r="K12" s="10">
        <f>SUM(K5:K9,K11)</f>
        <v>35446870.999999993</v>
      </c>
      <c r="L12" s="10">
        <f t="shared" si="0"/>
        <v>37331631</v>
      </c>
      <c r="M12" s="10">
        <f t="shared" si="0"/>
        <v>40480445.999999993</v>
      </c>
      <c r="N12" s="10">
        <f t="shared" si="0"/>
        <v>43286740</v>
      </c>
    </row>
    <row r="14" spans="1:14" ht="22.5" customHeight="1" x14ac:dyDescent="0.25">
      <c r="K14" s="12"/>
    </row>
    <row r="15" spans="1:14" ht="22.5" customHeight="1" x14ac:dyDescent="0.25">
      <c r="K15" s="12"/>
    </row>
    <row r="16" spans="1:14" ht="22.5" customHeight="1" x14ac:dyDescent="0.25">
      <c r="K16" s="12"/>
    </row>
    <row r="17" spans="11:11" ht="22.5" customHeight="1" x14ac:dyDescent="0.25">
      <c r="K17" s="12"/>
    </row>
    <row r="18" spans="11:11" ht="22.5" customHeight="1" x14ac:dyDescent="0.25">
      <c r="K18" s="12"/>
    </row>
  </sheetData>
  <mergeCells count="5">
    <mergeCell ref="A2:N2"/>
    <mergeCell ref="A4:A11"/>
    <mergeCell ref="B4:N4"/>
    <mergeCell ref="B10:N10"/>
    <mergeCell ref="A12:B1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8"/>
  <sheetViews>
    <sheetView zoomScale="70" zoomScaleNormal="70" workbookViewId="0">
      <selection activeCell="K22" sqref="K22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14" width="19.140625" style="1" customWidth="1"/>
    <col min="15" max="15" width="9.140625" style="16" hidden="1" customWidth="1"/>
    <col min="16" max="16" width="9.140625" style="14"/>
    <col min="17" max="17" width="11.5703125" style="14" bestFit="1" customWidth="1"/>
    <col min="18" max="16384" width="9.140625" style="1"/>
  </cols>
  <sheetData>
    <row r="2" spans="1:17" ht="42.75" customHeight="1" x14ac:dyDescent="0.25">
      <c r="A2" s="19" t="s">
        <v>31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7" s="2" customFormat="1" ht="33" customHeight="1" x14ac:dyDescent="0.25">
      <c r="A3" s="7" t="s">
        <v>0</v>
      </c>
      <c r="B3" s="8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  <c r="O3" s="17"/>
      <c r="P3" s="15"/>
      <c r="Q3" s="15"/>
    </row>
    <row r="4" spans="1:17" ht="22.5" customHeight="1" x14ac:dyDescent="0.25">
      <c r="A4" s="20" t="s">
        <v>28</v>
      </c>
      <c r="B4" s="23" t="s">
        <v>25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5"/>
    </row>
    <row r="5" spans="1:17" ht="22.5" customHeight="1" x14ac:dyDescent="0.25">
      <c r="A5" s="21"/>
      <c r="B5" s="5" t="s">
        <v>22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P5" s="14">
        <v>0</v>
      </c>
    </row>
    <row r="6" spans="1:17" ht="22.5" customHeight="1" x14ac:dyDescent="0.25">
      <c r="A6" s="21"/>
      <c r="B6" s="5" t="s">
        <v>14</v>
      </c>
      <c r="C6" s="3">
        <f>'[4]Республика Карелия'!$L$6+'[4]Республика Карелия'!$L$10</f>
        <v>39355848</v>
      </c>
      <c r="D6" s="3">
        <f>'[4]Республика Карелия'!$L$29+'[4]Республика Карелия'!$L$33</f>
        <v>34365184</v>
      </c>
      <c r="E6" s="3">
        <f>'[5]Республика Карелия'!$L$52+'[5]Республика Карелия'!$L$56</f>
        <v>38747577</v>
      </c>
      <c r="F6" s="3">
        <f>'[5]Республика Карелия'!$L$75+'[5]Республика Карелия'!$L$79</f>
        <v>36738884</v>
      </c>
      <c r="G6" s="3">
        <f>'[5]Республика Карелия'!$L$98+'[5]Республика Карелия'!$L$102</f>
        <v>35044593</v>
      </c>
      <c r="H6" s="3">
        <f>'[5]Республика Карелия'!$L$121+'[5]Республика Карелия'!$L$125</f>
        <v>32621168</v>
      </c>
      <c r="I6" s="3">
        <f>'[5]Республика Карелия'!$L$144+'[5]Республика Карелия'!$L$148</f>
        <v>33018336.000000004</v>
      </c>
      <c r="J6" s="3">
        <f>'[5]Республика Карелия'!$L$167+'[5]Республика Карелия'!$L$171</f>
        <v>31337881</v>
      </c>
      <c r="K6" s="3">
        <f>'[5]Республика Карелия'!$L$191+'[5]Республика Карелия'!$L$195</f>
        <v>28836647.999999996</v>
      </c>
      <c r="L6" s="3">
        <f>'[5]Республика Карелия'!$L$215+'[5]Республика Карелия'!$L$219</f>
        <v>30510167.999999993</v>
      </c>
      <c r="M6" s="3">
        <f>'[5]Республика Карелия'!$L$239+'[5]Республика Карелия'!$L$243</f>
        <v>33286270</v>
      </c>
      <c r="N6" s="3">
        <f>'[5]Республика Карелия'!$L$263+'[5]Республика Карелия'!$L$267</f>
        <v>35449255</v>
      </c>
      <c r="O6" s="16">
        <f>L6/K6</f>
        <v>1.0580344844518683</v>
      </c>
      <c r="P6" s="14">
        <f>N6/M6</f>
        <v>1.0649812970933661</v>
      </c>
      <c r="Q6" s="13">
        <f>AVERAGE(C6:N6)</f>
        <v>34109317.666666664</v>
      </c>
    </row>
    <row r="7" spans="1:17" ht="22.5" customHeight="1" x14ac:dyDescent="0.25">
      <c r="A7" s="21"/>
      <c r="B7" s="5" t="s">
        <v>15</v>
      </c>
      <c r="C7" s="3">
        <f>'[4]Республика Карелия'!$L$7+'[4]Республика Карелия'!$L$11+'[4]Республика Карелия'!$L$25</f>
        <v>1686673</v>
      </c>
      <c r="D7" s="3">
        <f>'[4]Республика Карелия'!$L$30+'[4]Республика Карелия'!$L$34+'[4]Республика Карелия'!$L$48</f>
        <v>1634848</v>
      </c>
      <c r="E7" s="3">
        <f>'[5]Республика Карелия'!$L$53+'[5]Республика Карелия'!$L$57+'[5]Республика Карелия'!$L$71</f>
        <v>1758197</v>
      </c>
      <c r="F7" s="3">
        <f>'[5]Республика Карелия'!$L$76+'[5]Республика Карелия'!$L$80+'[5]Республика Карелия'!$L$94</f>
        <v>1462364</v>
      </c>
      <c r="G7" s="3">
        <f>'[5]Республика Карелия'!$L$99+'[5]Республика Карелия'!$L$103+'[5]Республика Карелия'!$L$117</f>
        <v>1187884</v>
      </c>
      <c r="H7" s="3">
        <f>'[5]Республика Карелия'!$L$122+'[5]Республика Карелия'!$L$126+'[5]Республика Карелия'!$L$140</f>
        <v>1146550</v>
      </c>
      <c r="I7" s="3">
        <f>'[5]Республика Карелия'!$L$145+'[5]Республика Карелия'!$L$149+'[5]Республика Карелия'!$L$163</f>
        <v>1270436</v>
      </c>
      <c r="J7" s="3">
        <f>'[5]Республика Карелия'!$L$168+'[5]Республика Карелия'!$L$172+'[5]Республика Карелия'!$L$187</f>
        <v>1286131</v>
      </c>
      <c r="K7" s="3">
        <f>'[5]Республика Карелия'!$L$192+'[5]Республика Карелия'!$L$196+'[5]Республика Карелия'!$L$211</f>
        <v>1224545</v>
      </c>
      <c r="L7" s="3">
        <f>'[5]Республика Карелия'!$L$216+'[5]Республика Карелия'!$L$220+'[5]Республика Карелия'!$L$235</f>
        <v>1495166</v>
      </c>
      <c r="M7" s="3">
        <f>'[5]Республика Карелия'!$L$240+'[5]Республика Карелия'!$L$244+'[5]Республика Карелия'!$L$259</f>
        <v>1634711</v>
      </c>
      <c r="N7" s="3">
        <f>'[5]Республика Карелия'!$L$264+'[5]Республика Карелия'!$L$268+'[5]Республика Карелия'!$L$283</f>
        <v>1655161</v>
      </c>
      <c r="O7" s="16">
        <f t="shared" ref="O7:O9" si="0">L7/K7</f>
        <v>1.2209971867101659</v>
      </c>
      <c r="P7" s="14">
        <f t="shared" ref="P7:P9" si="1">N7/M7</f>
        <v>1.0125098564822772</v>
      </c>
      <c r="Q7" s="13">
        <f t="shared" ref="Q7:Q11" si="2">AVERAGE(C7:N7)</f>
        <v>1453555.5</v>
      </c>
    </row>
    <row r="8" spans="1:17" ht="22.5" customHeight="1" x14ac:dyDescent="0.25">
      <c r="A8" s="21"/>
      <c r="B8" s="5" t="s">
        <v>16</v>
      </c>
      <c r="C8" s="3">
        <f>'[4]Республика Карелия'!$L$8+'[4]Республика Карелия'!$L$12</f>
        <v>2432763</v>
      </c>
      <c r="D8" s="3">
        <f>'[4]Республика Карелия'!$L$31+'[4]Республика Карелия'!$L$35</f>
        <v>2277561</v>
      </c>
      <c r="E8" s="3">
        <f>'[5]Республика Карелия'!$L$54+'[5]Республика Карелия'!$L$58</f>
        <v>2408878</v>
      </c>
      <c r="F8" s="3">
        <f>'[5]Республика Карелия'!$L$77+'[5]Республика Карелия'!$L$81</f>
        <v>2175040</v>
      </c>
      <c r="G8" s="3">
        <f>'[5]Республика Карелия'!$L$100+'[5]Республика Карелия'!$L$104</f>
        <v>1804657</v>
      </c>
      <c r="H8" s="3">
        <f>'[5]Республика Карелия'!$L$123+'[5]Республика Карелия'!$L$127</f>
        <v>1273913</v>
      </c>
      <c r="I8" s="3">
        <f>'[5]Республика Карелия'!$L$146+'[5]Республика Карелия'!$L$150</f>
        <v>1367028</v>
      </c>
      <c r="J8" s="3">
        <f>'[5]Республика Карелия'!$L$169+'[5]Республика Карелия'!$L$173</f>
        <v>1586003</v>
      </c>
      <c r="K8" s="3">
        <f>'[5]Республика Карелия'!$L$193+'[5]Республика Карелия'!$L$197</f>
        <v>1570055</v>
      </c>
      <c r="L8" s="3">
        <f>'[5]Республика Карелия'!$L$217+'[5]Республика Карелия'!$L$221</f>
        <v>1994321</v>
      </c>
      <c r="M8" s="3">
        <f>'[5]Республика Карелия'!$L$241+'[5]Республика Карелия'!$L$245</f>
        <v>2189396</v>
      </c>
      <c r="N8" s="3">
        <f>'[5]Республика Карелия'!$L$265+'[5]Республика Карелия'!$L$269</f>
        <v>2400065</v>
      </c>
      <c r="O8" s="16">
        <f t="shared" si="0"/>
        <v>1.2702236545853489</v>
      </c>
      <c r="P8" s="14">
        <f t="shared" si="1"/>
        <v>1.0962224284688562</v>
      </c>
      <c r="Q8" s="13">
        <f t="shared" si="2"/>
        <v>1956640</v>
      </c>
    </row>
    <row r="9" spans="1:17" ht="22.5" customHeight="1" x14ac:dyDescent="0.25">
      <c r="A9" s="21"/>
      <c r="B9" s="5" t="s">
        <v>17</v>
      </c>
      <c r="C9" s="3">
        <f>'[4]Республика Карелия'!$L$9+'[4]Республика Карелия'!$L$13</f>
        <v>538785</v>
      </c>
      <c r="D9" s="3">
        <f>'[4]Республика Карелия'!$L$32+'[4]Республика Карелия'!$L$36</f>
        <v>524981</v>
      </c>
      <c r="E9" s="3">
        <f>'[5]Республика Карелия'!$L$55+'[5]Республика Карелия'!$L$59</f>
        <v>484629</v>
      </c>
      <c r="F9" s="3">
        <f>'[5]Республика Карелия'!$L$78+'[5]Республика Карелия'!$L$82</f>
        <v>351343</v>
      </c>
      <c r="G9" s="3">
        <f>'[5]Республика Карелия'!$L$101+'[5]Республика Карелия'!$L$105</f>
        <v>354272</v>
      </c>
      <c r="H9" s="3">
        <f>'[5]Республика Карелия'!$L$124+'[5]Республика Карелия'!$L$128</f>
        <v>241726</v>
      </c>
      <c r="I9" s="3">
        <f>'[5]Республика Карелия'!$L$147+'[5]Республика Карелия'!$L$151</f>
        <v>198296</v>
      </c>
      <c r="J9" s="3">
        <f>'[5]Республика Карелия'!$L$170+'[5]Республика Карелия'!$L$174</f>
        <v>210969</v>
      </c>
      <c r="K9" s="3">
        <f>'[5]Республика Карелия'!$L$194+'[5]Республика Карелия'!$L$198</f>
        <v>264248</v>
      </c>
      <c r="L9" s="3">
        <f>'[5]Республика Карелия'!$L$218+'[5]Республика Карелия'!$L$222</f>
        <v>352923</v>
      </c>
      <c r="M9" s="3">
        <f>'[5]Республика Карелия'!$L$242+'[5]Республика Карелия'!$L$246</f>
        <v>425432</v>
      </c>
      <c r="N9" s="3">
        <f>'[5]Республика Карелия'!$L$266+'[5]Республика Карелия'!$L$270</f>
        <v>436651</v>
      </c>
      <c r="O9" s="16">
        <f t="shared" si="0"/>
        <v>1.3355749144742817</v>
      </c>
      <c r="P9" s="14">
        <f t="shared" si="1"/>
        <v>1.0263708418736719</v>
      </c>
      <c r="Q9" s="13">
        <f t="shared" si="2"/>
        <v>365354.58333333331</v>
      </c>
    </row>
    <row r="10" spans="1:17" ht="22.5" customHeight="1" x14ac:dyDescent="0.25">
      <c r="A10" s="21"/>
      <c r="B10" s="23" t="s">
        <v>26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5"/>
      <c r="Q10" s="13"/>
    </row>
    <row r="11" spans="1:17" ht="22.5" customHeight="1" x14ac:dyDescent="0.25">
      <c r="A11" s="21"/>
      <c r="B11" s="4"/>
      <c r="C11" s="3">
        <f>SUM('[4]Республика Карелия'!$L$14:$L$24)</f>
        <v>646901</v>
      </c>
      <c r="D11" s="3">
        <f>SUM('[4]Республика Карелия'!$L$37:$L$47)</f>
        <v>353096</v>
      </c>
      <c r="E11" s="3">
        <f>SUM('[5]Республика Карелия'!$L$60:$L$70)</f>
        <v>412064</v>
      </c>
      <c r="F11" s="3">
        <f>SUM('[5]Республика Карелия'!$L$83:$L$93)</f>
        <v>556265</v>
      </c>
      <c r="G11" s="3">
        <f>SUM('[5]Республика Карелия'!$L$106:$L$116)</f>
        <v>583064</v>
      </c>
      <c r="H11" s="3">
        <f>SUM('[5]Республика Карелия'!$L$129:$L$139)</f>
        <v>525494</v>
      </c>
      <c r="I11" s="3">
        <f>SUM('[5]Республика Карелия'!$L$152:$L$162)</f>
        <v>588516</v>
      </c>
      <c r="J11" s="3">
        <f>SUM('[5]Республика Карелия'!$L$175:$L$186)</f>
        <v>570536</v>
      </c>
      <c r="K11" s="3">
        <f>SUM('[5]Республика Карелия'!$L$199:$L$210)</f>
        <v>569853</v>
      </c>
      <c r="L11" s="3">
        <f>SUM('[5]Республика Карелия'!$L$223:$L$234)</f>
        <v>527184</v>
      </c>
      <c r="M11" s="3">
        <f>SUM('[5]Республика Карелия'!$L$247:$L$258)</f>
        <v>517959</v>
      </c>
      <c r="N11" s="3">
        <f>SUM('[5]Республика Карелия'!$L$271:$L$282)</f>
        <v>504821</v>
      </c>
      <c r="O11" s="16">
        <f>L11/K11</f>
        <v>0.9251227948260341</v>
      </c>
      <c r="P11" s="14">
        <f>N11/M11</f>
        <v>0.97463505798721517</v>
      </c>
      <c r="Q11" s="13">
        <f t="shared" si="2"/>
        <v>529646.08333333337</v>
      </c>
    </row>
    <row r="12" spans="1:17" ht="22.5" customHeight="1" x14ac:dyDescent="0.25">
      <c r="A12" s="26" t="s">
        <v>18</v>
      </c>
      <c r="B12" s="27"/>
      <c r="C12" s="10">
        <f t="shared" ref="C12:N12" si="3">SUM(C5:C9,C11)</f>
        <v>44660970</v>
      </c>
      <c r="D12" s="10">
        <f t="shared" si="3"/>
        <v>39155670</v>
      </c>
      <c r="E12" s="10">
        <f t="shared" si="3"/>
        <v>43811345</v>
      </c>
      <c r="F12" s="10">
        <f t="shared" si="3"/>
        <v>41283896</v>
      </c>
      <c r="G12" s="10">
        <f t="shared" si="3"/>
        <v>38974470</v>
      </c>
      <c r="H12" s="10">
        <f>SUM(H5:H9,H11)</f>
        <v>35808851</v>
      </c>
      <c r="I12" s="10">
        <f>SUM(I5:I9,I11)</f>
        <v>36442612</v>
      </c>
      <c r="J12" s="10">
        <f>SUM(J5:J9,J11)</f>
        <v>34991520</v>
      </c>
      <c r="K12" s="10">
        <f>SUM(K5:K9,K11)</f>
        <v>32465348.999999996</v>
      </c>
      <c r="L12" s="10">
        <f t="shared" si="3"/>
        <v>34879761.999999993</v>
      </c>
      <c r="M12" s="10">
        <f t="shared" si="3"/>
        <v>38053768</v>
      </c>
      <c r="N12" s="10">
        <f t="shared" si="3"/>
        <v>40445953</v>
      </c>
    </row>
    <row r="14" spans="1:17" ht="22.5" customHeight="1" x14ac:dyDescent="0.25">
      <c r="K14" s="12"/>
    </row>
    <row r="15" spans="1:17" ht="22.5" customHeight="1" x14ac:dyDescent="0.25">
      <c r="K15" s="12"/>
    </row>
    <row r="16" spans="1:17" ht="22.5" customHeight="1" x14ac:dyDescent="0.25">
      <c r="K16" s="12"/>
    </row>
    <row r="17" spans="11:11" ht="22.5" customHeight="1" x14ac:dyDescent="0.25">
      <c r="K17" s="12"/>
    </row>
    <row r="18" spans="11:11" ht="22.5" customHeight="1" x14ac:dyDescent="0.25">
      <c r="K18" s="12"/>
    </row>
  </sheetData>
  <mergeCells count="5">
    <mergeCell ref="A2:N2"/>
    <mergeCell ref="A4:A11"/>
    <mergeCell ref="B4:N4"/>
    <mergeCell ref="B10:N10"/>
    <mergeCell ref="A12:B1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8"/>
  <sheetViews>
    <sheetView zoomScale="75" zoomScaleNormal="75" workbookViewId="0">
      <selection activeCell="W11" sqref="W11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6" width="19.140625" style="1" customWidth="1"/>
    <col min="7" max="7" width="19.140625" style="1" hidden="1" customWidth="1"/>
    <col min="8" max="8" width="19.140625" style="1" customWidth="1"/>
    <col min="9" max="9" width="19.140625" style="1" hidden="1" customWidth="1"/>
    <col min="10" max="10" width="19.140625" style="1" customWidth="1"/>
    <col min="11" max="11" width="19.140625" style="1" hidden="1" customWidth="1"/>
    <col min="12" max="12" width="19.140625" style="1" customWidth="1"/>
    <col min="13" max="13" width="19.140625" style="1" hidden="1" customWidth="1"/>
    <col min="14" max="14" width="19.140625" style="1" customWidth="1"/>
    <col min="15" max="15" width="19.140625" style="1" hidden="1" customWidth="1"/>
    <col min="16" max="16" width="19.140625" style="1" customWidth="1"/>
    <col min="17" max="17" width="19.140625" style="1" hidden="1" customWidth="1"/>
    <col min="18" max="18" width="19.140625" style="1" customWidth="1"/>
    <col min="19" max="19" width="19.140625" style="1" hidden="1" customWidth="1"/>
    <col min="20" max="20" width="19.140625" style="1" customWidth="1"/>
    <col min="21" max="21" width="19.140625" style="1" hidden="1" customWidth="1"/>
    <col min="22" max="22" width="19.140625" style="1" customWidth="1"/>
    <col min="23" max="23" width="12.7109375" style="14" bestFit="1" customWidth="1"/>
    <col min="24" max="16384" width="9.140625" style="1"/>
  </cols>
  <sheetData>
    <row r="2" spans="1:23" ht="42.75" customHeight="1" x14ac:dyDescent="0.25">
      <c r="A2" s="19" t="s">
        <v>32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</row>
    <row r="3" spans="1:23" s="2" customFormat="1" ht="33" customHeight="1" x14ac:dyDescent="0.25">
      <c r="A3" s="7" t="s">
        <v>0</v>
      </c>
      <c r="B3" s="8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/>
      <c r="H3" s="9" t="s">
        <v>6</v>
      </c>
      <c r="I3" s="9"/>
      <c r="J3" s="9" t="s">
        <v>7</v>
      </c>
      <c r="K3" s="9"/>
      <c r="L3" s="9" t="s">
        <v>8</v>
      </c>
      <c r="M3" s="9"/>
      <c r="N3" s="9" t="s">
        <v>9</v>
      </c>
      <c r="O3" s="9"/>
      <c r="P3" s="9" t="s">
        <v>10</v>
      </c>
      <c r="Q3" s="9"/>
      <c r="R3" s="9" t="s">
        <v>11</v>
      </c>
      <c r="S3" s="9"/>
      <c r="T3" s="9" t="s">
        <v>12</v>
      </c>
      <c r="U3" s="9"/>
      <c r="V3" s="9" t="s">
        <v>13</v>
      </c>
      <c r="W3" s="15"/>
    </row>
    <row r="4" spans="1:23" ht="22.5" customHeight="1" x14ac:dyDescent="0.25">
      <c r="A4" s="20" t="s">
        <v>33</v>
      </c>
      <c r="B4" s="23" t="s">
        <v>25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5"/>
    </row>
    <row r="5" spans="1:23" ht="22.5" customHeight="1" x14ac:dyDescent="0.25">
      <c r="A5" s="21"/>
      <c r="B5" s="5" t="s">
        <v>22</v>
      </c>
      <c r="C5" s="3">
        <v>0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3" ht="22.5" customHeight="1" x14ac:dyDescent="0.25">
      <c r="A6" s="21"/>
      <c r="B6" s="5" t="s">
        <v>14</v>
      </c>
      <c r="C6" s="3">
        <f>'[6]Республика Карелия'!$L$6+'[6]Республика Карелия'!$L$10</f>
        <v>34771982.999999993</v>
      </c>
      <c r="D6" s="3">
        <f>'[6]Республика Карелия'!$L$31+'[6]Республика Карелия'!$L$35</f>
        <v>30413856.999999996</v>
      </c>
      <c r="E6" s="3">
        <f>'[6]Республика Карелия'!$L$56+'[6]Республика Карелия'!$L$60</f>
        <v>35451743.999999993</v>
      </c>
      <c r="F6" s="3">
        <f>'[6]Республика Карелия'!$L$81+'[6]Республика Карелия'!$L$85</f>
        <v>31884446.000000004</v>
      </c>
      <c r="G6" s="3">
        <v>0.95388289421094008</v>
      </c>
      <c r="H6" s="3">
        <f>'[6]Республика Карелия'!$L$106+'[6]Республика Карелия'!$L$110</f>
        <v>30102136</v>
      </c>
      <c r="I6" s="3">
        <v>0.93084739206416234</v>
      </c>
      <c r="J6" s="3">
        <f>'[6]Республика Карелия'!$L$131+'[6]Республика Карелия'!$L$135</f>
        <v>26682916</v>
      </c>
      <c r="K6" s="3">
        <v>1.0121751618458299</v>
      </c>
      <c r="L6" s="3">
        <f>'[6]Республика Карелия'!$L$156+'[6]Республика Карелия'!$L$160</f>
        <v>27103907.999999996</v>
      </c>
      <c r="M6" s="3">
        <v>0.94910540010253686</v>
      </c>
      <c r="N6" s="3">
        <f>'[6]Республика Карелия'!$L$181+'[6]Республика Карелия'!$L$185</f>
        <v>27426699</v>
      </c>
      <c r="O6" s="3">
        <v>0.92018499910699114</v>
      </c>
      <c r="P6" s="3">
        <f>'[6]Республика Карелия'!$L$206+'[6]Республика Карелия'!$L$210</f>
        <v>28270267.999999996</v>
      </c>
      <c r="Q6" s="3">
        <v>1.0580344844518683</v>
      </c>
      <c r="R6" s="3">
        <v>28779860.000000004</v>
      </c>
      <c r="S6" s="3">
        <v>1.0909894039259307</v>
      </c>
      <c r="T6" s="3">
        <f>'[6]Республика Карелия'!$L$255+'[6]Республика Карелия'!$L$259+'[6]Республика Карелия'!$L$277</f>
        <v>29676721.000000004</v>
      </c>
      <c r="U6" s="3">
        <v>1.0649812970933661</v>
      </c>
      <c r="V6" s="3">
        <f>'[6]Республика Карелия'!$L$281+'[6]Республика Карелия'!$L$285+'[6]Республика Карелия'!$L$303</f>
        <v>31921809</v>
      </c>
      <c r="W6" s="14">
        <f>'2021'!C6/'2020'!V6</f>
        <v>1.005998438246404</v>
      </c>
    </row>
    <row r="7" spans="1:23" ht="22.5" customHeight="1" x14ac:dyDescent="0.25">
      <c r="A7" s="21"/>
      <c r="B7" s="5" t="s">
        <v>15</v>
      </c>
      <c r="C7" s="3">
        <f>'[6]Республика Карелия'!$L$7+'[6]Республика Карелия'!$L$11+'[6]Республика Карелия'!$L$26+'[6]Республика Карелия'!$L$27</f>
        <v>1635878</v>
      </c>
      <c r="D7" s="3">
        <f>'[6]Республика Карелия'!$L$32+'[6]Республика Карелия'!$L$36+'[6]Республика Карелия'!$L$51+'[6]Республика Карелия'!$L$52</f>
        <v>1601872</v>
      </c>
      <c r="E7" s="3">
        <f>'[6]Республика Карелия'!$L$57+'[6]Республика Карелия'!$L$61+'[6]Республика Карелия'!$L$76+'[6]Республика Карелия'!$L$77</f>
        <v>1742798</v>
      </c>
      <c r="F7" s="3">
        <f>'[6]Республика Карелия'!$L$82+'[6]Республика Карелия'!$L$86+'[6]Республика Карелия'!$L$101+'[6]Республика Карелия'!$L$102</f>
        <v>1536021</v>
      </c>
      <c r="G7" s="3">
        <v>0.81230391338955277</v>
      </c>
      <c r="H7" s="3">
        <f>'[6]Республика Карелия'!$L$107+'[6]Республика Карелия'!$L$111+'[6]Республика Карелия'!$L$126+'[6]Республика Карелия'!$L$127</f>
        <v>1160358</v>
      </c>
      <c r="I7" s="3">
        <v>0.96520367308592425</v>
      </c>
      <c r="J7" s="3">
        <f>'[6]Республика Карелия'!$L$132+'[6]Республика Карелия'!$L$136+'[6]Республика Карелия'!$L$152+'[6]Республика Карелия'!$L$151</f>
        <v>1274658</v>
      </c>
      <c r="K7" s="3">
        <v>1.1080511098512931</v>
      </c>
      <c r="L7" s="3">
        <f>'[6]Республика Карелия'!$L$157+'[6]Республика Карелия'!$L$161+'[6]Республика Карелия'!$L$176+'[6]Республика Карелия'!$L$177</f>
        <v>1194828</v>
      </c>
      <c r="M7" s="3">
        <v>1.0123540264916926</v>
      </c>
      <c r="N7" s="3">
        <f>'[6]Республика Карелия'!$L$182+'[6]Республика Карелия'!$L$186+'[6]Республика Карелия'!$L$201+'[6]Республика Карелия'!$L$202</f>
        <v>1226053</v>
      </c>
      <c r="O7" s="3">
        <v>0.9521152977418319</v>
      </c>
      <c r="P7" s="3">
        <f>'[6]Республика Карелия'!$L$207+'[6]Республика Карелия'!$L$211+'[6]Республика Карелия'!$L$226+'[6]Республика Карелия'!$L$227</f>
        <v>1334125</v>
      </c>
      <c r="Q7" s="3">
        <v>1.2209971867101659</v>
      </c>
      <c r="R7" s="3">
        <v>1178843</v>
      </c>
      <c r="S7" s="3">
        <v>1.093330773974261</v>
      </c>
      <c r="T7" s="3">
        <f>'[6]Республика Карелия'!$L$256+'[6]Республика Карелия'!$L$260+'[6]Республика Карелия'!$L$275+'[6]Республика Карелия'!$L$276</f>
        <v>1572876</v>
      </c>
      <c r="U7" s="3">
        <v>1.0125098564822772</v>
      </c>
      <c r="V7" s="3">
        <f>'[6]Республика Карелия'!$L$282+'[6]Республика Карелия'!$L$286+'[6]Республика Карелия'!$L$302+'[6]Республика Карелия'!$L$301</f>
        <v>1646948</v>
      </c>
      <c r="W7" s="14">
        <f>'2021'!C7/'2020'!V7</f>
        <v>1.1573182638431814</v>
      </c>
    </row>
    <row r="8" spans="1:23" ht="22.5" customHeight="1" x14ac:dyDescent="0.25">
      <c r="A8" s="21"/>
      <c r="B8" s="5" t="s">
        <v>16</v>
      </c>
      <c r="C8" s="3">
        <f>'[6]Республика Карелия'!$L$8+'[6]Республика Карелия'!$L$12</f>
        <v>2484439</v>
      </c>
      <c r="D8" s="3">
        <f>'[6]Республика Карелия'!$L$33+'[6]Республика Карелия'!$L$37</f>
        <v>2245613</v>
      </c>
      <c r="E8" s="3">
        <f>'[6]Республика Карелия'!$L$58+'[6]Республика Карелия'!$L$62</f>
        <v>2069881</v>
      </c>
      <c r="F8" s="3">
        <f>'[6]Республика Карелия'!$L$83+'[6]Республика Карелия'!$L$87</f>
        <v>2232159</v>
      </c>
      <c r="G8" s="3">
        <v>0.82971209724878625</v>
      </c>
      <c r="H8" s="3">
        <f>'[6]Республика Карелия'!$L$108+'[6]Республика Карелия'!$L$112</f>
        <v>1632666</v>
      </c>
      <c r="I8" s="3">
        <v>0.705903116215436</v>
      </c>
      <c r="J8" s="3">
        <f>'[6]Республика Карелия'!$L$133+'[6]Республика Карелия'!$L$137</f>
        <v>1182326</v>
      </c>
      <c r="K8" s="3">
        <v>1.073093688501491</v>
      </c>
      <c r="L8" s="3">
        <f>'[6]Республика Карелия'!$L$158+'[6]Республика Карелия'!$L$162</f>
        <v>1231728</v>
      </c>
      <c r="M8" s="3">
        <v>1.160183258865217</v>
      </c>
      <c r="N8" s="3">
        <f>'[6]Республика Карелия'!$L$183+'[6]Республика Карелия'!$L$187</f>
        <v>1148261</v>
      </c>
      <c r="O8" s="3">
        <v>0.98994453352231992</v>
      </c>
      <c r="P8" s="3">
        <f>'[6]Республика Карелия'!$L$208+'[6]Республика Карелия'!$L$212</f>
        <v>1346595</v>
      </c>
      <c r="Q8" s="3">
        <v>1.2702236545853489</v>
      </c>
      <c r="R8" s="3">
        <v>1886341</v>
      </c>
      <c r="S8" s="3">
        <v>1.0978152463921305</v>
      </c>
      <c r="T8" s="3">
        <f>'[6]Республика Карелия'!$L$257+'[6]Республика Карелия'!$L$261</f>
        <v>2213518</v>
      </c>
      <c r="U8" s="3">
        <v>1.0962224284688562</v>
      </c>
      <c r="V8" s="3">
        <f>'[6]Республика Карелия'!$L$283+'[6]Республика Карелия'!$L$287</f>
        <v>2642666</v>
      </c>
      <c r="W8" s="14">
        <f>'2021'!C8/'2020'!V8</f>
        <v>1.1100244979880167</v>
      </c>
    </row>
    <row r="9" spans="1:23" ht="22.5" customHeight="1" x14ac:dyDescent="0.25">
      <c r="A9" s="21"/>
      <c r="B9" s="5" t="s">
        <v>17</v>
      </c>
      <c r="C9" s="3">
        <f>'[6]Республика Карелия'!$L$9+'[6]Республика Карелия'!$L$13</f>
        <v>432683</v>
      </c>
      <c r="D9" s="3">
        <f>'[6]Республика Карелия'!$L$34+'[6]Республика Карелия'!$L$38</f>
        <v>383111</v>
      </c>
      <c r="E9" s="3">
        <f>'[6]Республика Карелия'!$L$59+'[6]Республика Карелия'!$L$63</f>
        <v>360775</v>
      </c>
      <c r="F9" s="3">
        <f>'[6]Республика Карелия'!$L$84+'[6]Республика Карелия'!$L$88</f>
        <v>290199</v>
      </c>
      <c r="G9" s="3">
        <v>1.0083365827695443</v>
      </c>
      <c r="H9" s="3">
        <f>'[6]Республика Карелия'!$L$109+'[6]Республика Карелия'!$L$113</f>
        <v>219323</v>
      </c>
      <c r="I9" s="3">
        <v>0.68231754132418032</v>
      </c>
      <c r="J9" s="3">
        <f>'[6]Республика Карелия'!$L$134+'[6]Республика Карелия'!$L$138</f>
        <v>192308</v>
      </c>
      <c r="K9" s="3">
        <v>0.82033376633047339</v>
      </c>
      <c r="L9" s="3">
        <f>'[6]Республика Карелия'!$L$159+'[6]Республика Карелия'!$L$163</f>
        <v>186353</v>
      </c>
      <c r="M9" s="3">
        <v>1.0639095090168234</v>
      </c>
      <c r="N9" s="3">
        <f>'[6]Республика Карелия'!$L$184+'[6]Республика Карелия'!$L$188</f>
        <v>185727</v>
      </c>
      <c r="O9" s="3">
        <v>1.2525442126568358</v>
      </c>
      <c r="P9" s="3">
        <f>'[6]Республика Карелия'!$L$209+'[6]Республика Карелия'!$L$213</f>
        <v>265288</v>
      </c>
      <c r="Q9" s="3">
        <v>1.3355749144742817</v>
      </c>
      <c r="R9" s="3">
        <v>309457</v>
      </c>
      <c r="S9" s="3">
        <v>1.205452747483162</v>
      </c>
      <c r="T9" s="3">
        <f>'[6]Республика Карелия'!$L$258+'[6]Республика Карелия'!$L$262</f>
        <v>393561</v>
      </c>
      <c r="U9" s="3">
        <v>1.0263708418736719</v>
      </c>
      <c r="V9" s="3">
        <f>'[6]Республика Карелия'!$L$284+'[6]Республика Карелия'!$L$288</f>
        <v>415180</v>
      </c>
      <c r="W9" s="14">
        <f>'2021'!C9/'2020'!V9</f>
        <v>0.97659328484031027</v>
      </c>
    </row>
    <row r="10" spans="1:23" ht="22.5" customHeight="1" x14ac:dyDescent="0.25">
      <c r="A10" s="21"/>
      <c r="B10" s="23" t="s">
        <v>26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5"/>
    </row>
    <row r="11" spans="1:23" ht="22.5" customHeight="1" x14ac:dyDescent="0.25">
      <c r="A11" s="21"/>
      <c r="B11" s="4"/>
      <c r="C11" s="3">
        <f>SUM('[6]Республика Карелия'!$L$14:$L$25)</f>
        <v>340705</v>
      </c>
      <c r="D11" s="3">
        <f>SUM('[6]Республика Карелия'!$L$39:$L$50)</f>
        <v>599580.30999999994</v>
      </c>
      <c r="E11" s="3">
        <f>SUM('[6]Республика Карелия'!$L$64:$L$75)</f>
        <v>611778</v>
      </c>
      <c r="F11" s="3">
        <f>SUM('[6]Республика Карелия'!$L$89:$L$100)</f>
        <v>612022</v>
      </c>
      <c r="G11" s="3">
        <v>1.0481766783817066</v>
      </c>
      <c r="H11" s="3">
        <f>SUM('[6]Республика Карелия'!$L$114:$L$125)</f>
        <v>644565</v>
      </c>
      <c r="I11" s="3">
        <v>0.90126298313735709</v>
      </c>
      <c r="J11" s="3">
        <f>SUM('[6]Республика Карелия'!$L$139:$L$150)</f>
        <v>417192</v>
      </c>
      <c r="K11" s="3">
        <v>1.1199290572299589</v>
      </c>
      <c r="L11" s="3">
        <f>SUM('[6]Республика Карелия'!$L$164:$L$175)</f>
        <v>537621</v>
      </c>
      <c r="M11" s="3">
        <v>0.96944857913803528</v>
      </c>
      <c r="N11" s="3">
        <f>SUM('[6]Республика Карелия'!$L$189:$L$200)</f>
        <v>589455</v>
      </c>
      <c r="O11" s="3">
        <v>0.99880288009871421</v>
      </c>
      <c r="P11" s="3">
        <f>SUM('[6]Республика Карелия'!$L$214:$L$225)</f>
        <v>533466</v>
      </c>
      <c r="Q11" s="3">
        <v>0.9251227948260341</v>
      </c>
      <c r="R11" s="3">
        <v>595855</v>
      </c>
      <c r="S11" s="3">
        <v>0.98250136574706359</v>
      </c>
      <c r="T11" s="3">
        <f>SUM('[6]Республика Карелия'!$L$263:$L$274)</f>
        <v>556056</v>
      </c>
      <c r="U11" s="3">
        <v>0.97463505798721517</v>
      </c>
      <c r="V11" s="3">
        <f>SUM('[6]Республика Карелия'!$L$289:$L$300)</f>
        <v>700879</v>
      </c>
      <c r="W11" s="14">
        <f>'2021'!C11/'2020'!V11</f>
        <v>0.98972005153528642</v>
      </c>
    </row>
    <row r="12" spans="1:23" ht="22.5" customHeight="1" x14ac:dyDescent="0.25">
      <c r="A12" s="26" t="s">
        <v>18</v>
      </c>
      <c r="B12" s="27"/>
      <c r="C12" s="10">
        <f t="shared" ref="C12:V12" si="0">SUM(C5:C9,C11)</f>
        <v>39665687.999999993</v>
      </c>
      <c r="D12" s="10">
        <f t="shared" si="0"/>
        <v>35244033.310000002</v>
      </c>
      <c r="E12" s="10">
        <f t="shared" si="0"/>
        <v>40236975.999999993</v>
      </c>
      <c r="F12" s="10">
        <f t="shared" si="0"/>
        <v>36554847</v>
      </c>
      <c r="G12" s="10"/>
      <c r="H12" s="10">
        <f t="shared" si="0"/>
        <v>33759048</v>
      </c>
      <c r="I12" s="10"/>
      <c r="J12" s="10">
        <f>SUM(J5:J9,J11)</f>
        <v>29749400</v>
      </c>
      <c r="K12" s="10"/>
      <c r="L12" s="10">
        <f>SUM(L5:L9,L11)</f>
        <v>30254437.999999996</v>
      </c>
      <c r="M12" s="10"/>
      <c r="N12" s="10">
        <f>SUM(N5:N9,N11)</f>
        <v>30576195</v>
      </c>
      <c r="O12" s="10"/>
      <c r="P12" s="10">
        <f>SUM(P5:P9,P11)</f>
        <v>31749741.999999996</v>
      </c>
      <c r="Q12" s="10"/>
      <c r="R12" s="10">
        <f t="shared" si="0"/>
        <v>32750356.000000004</v>
      </c>
      <c r="S12" s="10"/>
      <c r="T12" s="10">
        <f t="shared" si="0"/>
        <v>34412732</v>
      </c>
      <c r="U12" s="10"/>
      <c r="V12" s="10">
        <f t="shared" si="0"/>
        <v>37327482</v>
      </c>
    </row>
    <row r="14" spans="1:23" ht="22.5" customHeight="1" x14ac:dyDescent="0.25">
      <c r="P14" s="12"/>
      <c r="Q14" s="12"/>
    </row>
    <row r="15" spans="1:23" ht="22.5" customHeight="1" x14ac:dyDescent="0.25">
      <c r="P15" s="12"/>
      <c r="Q15" s="12"/>
    </row>
    <row r="16" spans="1:23" ht="22.5" customHeight="1" x14ac:dyDescent="0.25">
      <c r="P16" s="12"/>
      <c r="Q16" s="12"/>
    </row>
    <row r="17" spans="16:17" ht="22.5" customHeight="1" x14ac:dyDescent="0.25">
      <c r="P17" s="12"/>
      <c r="Q17" s="12"/>
    </row>
    <row r="18" spans="16:17" ht="22.5" customHeight="1" x14ac:dyDescent="0.25">
      <c r="P18" s="12"/>
      <c r="Q18" s="12"/>
    </row>
  </sheetData>
  <mergeCells count="5">
    <mergeCell ref="A2:V2"/>
    <mergeCell ref="A4:A11"/>
    <mergeCell ref="B4:V4"/>
    <mergeCell ref="B10:V10"/>
    <mergeCell ref="A12:B1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18"/>
  <sheetViews>
    <sheetView zoomScale="70" zoomScaleNormal="70" workbookViewId="0">
      <selection activeCell="AH11" sqref="AH11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9.140625" style="1" customWidth="1"/>
    <col min="4" max="4" width="19.140625" style="1" hidden="1" customWidth="1"/>
    <col min="5" max="5" width="19.140625" style="1" customWidth="1"/>
    <col min="6" max="6" width="19.140625" style="1" hidden="1" customWidth="1"/>
    <col min="7" max="7" width="19.140625" style="1" customWidth="1"/>
    <col min="8" max="8" width="19.140625" style="1" hidden="1" customWidth="1"/>
    <col min="9" max="9" width="19.140625" style="1" customWidth="1"/>
    <col min="10" max="11" width="19.140625" style="1" hidden="1" customWidth="1"/>
    <col min="12" max="12" width="19.140625" style="1" customWidth="1"/>
    <col min="13" max="14" width="19.140625" style="1" hidden="1" customWidth="1"/>
    <col min="15" max="15" width="19.140625" style="1" customWidth="1"/>
    <col min="16" max="17" width="19.140625" style="1" hidden="1" customWidth="1"/>
    <col min="18" max="18" width="19.140625" style="1" customWidth="1"/>
    <col min="19" max="20" width="19.140625" style="1" hidden="1" customWidth="1"/>
    <col min="21" max="21" width="19.140625" style="1" customWidth="1"/>
    <col min="22" max="23" width="19.140625" style="1" hidden="1" customWidth="1"/>
    <col min="24" max="24" width="19.140625" style="1" customWidth="1"/>
    <col min="25" max="26" width="19.140625" style="1" hidden="1" customWidth="1"/>
    <col min="27" max="27" width="19.140625" style="1" customWidth="1"/>
    <col min="28" max="29" width="19.140625" style="1" hidden="1" customWidth="1"/>
    <col min="30" max="30" width="19.140625" style="1" customWidth="1"/>
    <col min="31" max="32" width="19.140625" style="1" hidden="1" customWidth="1"/>
    <col min="33" max="33" width="19.140625" style="1" customWidth="1"/>
    <col min="34" max="34" width="9.140625" style="14"/>
    <col min="35" max="16384" width="9.140625" style="1"/>
  </cols>
  <sheetData>
    <row r="2" spans="1:34" ht="42.75" customHeight="1" x14ac:dyDescent="0.25">
      <c r="A2" s="19" t="s">
        <v>34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</row>
    <row r="3" spans="1:34" s="2" customFormat="1" ht="33" customHeight="1" x14ac:dyDescent="0.25">
      <c r="A3" s="7" t="s">
        <v>0</v>
      </c>
      <c r="B3" s="8" t="s">
        <v>1</v>
      </c>
      <c r="C3" s="9" t="s">
        <v>2</v>
      </c>
      <c r="D3" s="9"/>
      <c r="E3" s="9" t="s">
        <v>3</v>
      </c>
      <c r="F3" s="9"/>
      <c r="G3" s="9" t="s">
        <v>4</v>
      </c>
      <c r="H3" s="9"/>
      <c r="I3" s="9" t="s">
        <v>5</v>
      </c>
      <c r="J3" s="9"/>
      <c r="K3" s="9"/>
      <c r="L3" s="9" t="s">
        <v>6</v>
      </c>
      <c r="M3" s="9"/>
      <c r="N3" s="9"/>
      <c r="O3" s="9" t="s">
        <v>7</v>
      </c>
      <c r="P3" s="9"/>
      <c r="Q3" s="9"/>
      <c r="R3" s="9" t="s">
        <v>8</v>
      </c>
      <c r="S3" s="9"/>
      <c r="T3" s="9"/>
      <c r="U3" s="9" t="s">
        <v>9</v>
      </c>
      <c r="V3" s="9"/>
      <c r="W3" s="9"/>
      <c r="X3" s="9" t="s">
        <v>10</v>
      </c>
      <c r="Y3" s="9"/>
      <c r="Z3" s="9"/>
      <c r="AA3" s="9" t="s">
        <v>11</v>
      </c>
      <c r="AB3" s="9"/>
      <c r="AC3" s="9"/>
      <c r="AD3" s="9" t="s">
        <v>12</v>
      </c>
      <c r="AE3" s="9"/>
      <c r="AF3" s="9"/>
      <c r="AG3" s="9" t="s">
        <v>13</v>
      </c>
      <c r="AH3" s="15"/>
    </row>
    <row r="4" spans="1:34" ht="22.5" customHeight="1" x14ac:dyDescent="0.25">
      <c r="A4" s="20" t="s">
        <v>33</v>
      </c>
      <c r="B4" s="23" t="s">
        <v>25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5"/>
    </row>
    <row r="5" spans="1:34" ht="22.5" customHeight="1" x14ac:dyDescent="0.25">
      <c r="A5" s="21"/>
      <c r="B5" s="5" t="s">
        <v>22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</row>
    <row r="6" spans="1:34" ht="22.5" customHeight="1" x14ac:dyDescent="0.25">
      <c r="A6" s="21"/>
      <c r="B6" s="5" t="s">
        <v>14</v>
      </c>
      <c r="C6" s="3">
        <f>'[7]Республика Карелия'!$L$6+'[7]Республика Карелия'!$L$10+'[7]Республика Карелия'!$L$30+'[7]Республика Карелия'!$L$34</f>
        <v>32113290</v>
      </c>
      <c r="D6" s="3">
        <v>0.87466558924752735</v>
      </c>
      <c r="E6" s="3">
        <f>'[7]Республика Карелия'!$L$38+'[7]Республика Карелия'!$L$42+'[7]Республика Карелия'!$L$62+'[7]Республика Карелия'!$L$66</f>
        <v>33137427</v>
      </c>
      <c r="F6" s="3">
        <v>1.1656444626539804</v>
      </c>
      <c r="G6" s="3">
        <f>'[7]Республика Карелия'!$L$70+'[7]Республика Карелия'!$L$74+'[7]Республика Карелия'!$L$94</f>
        <v>36038919</v>
      </c>
      <c r="H6" s="3">
        <v>0.8993759517162262</v>
      </c>
      <c r="I6" s="3">
        <v>34268071</v>
      </c>
      <c r="J6" s="3"/>
      <c r="K6" s="3">
        <v>0.94410095756407364</v>
      </c>
      <c r="L6" s="3">
        <f>'[7]Республика Карелия'!$L$133+'[7]Республика Карелия'!$L$137+'[7]Республика Карелия'!$L$158</f>
        <v>31941081.999999996</v>
      </c>
      <c r="M6" s="3"/>
      <c r="N6" s="3">
        <v>0.88641271170922886</v>
      </c>
      <c r="O6" s="3">
        <f>'[7]Республика Карелия'!$L$165+'[7]Республика Карелия'!$L$169+'[7]Республика Карелия'!$L$190</f>
        <v>27638046</v>
      </c>
      <c r="P6" s="3"/>
      <c r="Q6" s="3">
        <v>1.0157775859280147</v>
      </c>
      <c r="R6" s="3">
        <f>'[7]Республика Карелия'!$L$197+'[7]Республика Карелия'!$L$201+'[7]Республика Карелия'!$L$222</f>
        <v>27864582</v>
      </c>
      <c r="S6" s="3"/>
      <c r="T6" s="3">
        <v>1.0119093895979874</v>
      </c>
      <c r="U6" s="3">
        <f>'[7]Республика Карелия'!$L$229+'[7]Республика Карелия'!$L$233+'[7]Республика Карелия'!$L$254</f>
        <v>32313985.000000004</v>
      </c>
      <c r="V6" s="3"/>
      <c r="W6" s="3">
        <v>1.0307572194524757</v>
      </c>
      <c r="X6" s="3">
        <f>'[7]Республика Карелия'!$L$261+'[7]Республика Карелия'!$L$265+'[7]Республика Карелия'!$L$286</f>
        <v>29234621</v>
      </c>
      <c r="Y6" s="3"/>
      <c r="Z6" s="3">
        <v>1.0180257222888729</v>
      </c>
      <c r="AA6" s="3">
        <f>'[7]Республика Карелия'!$L$293+'[7]Республика Карелия'!$L$297+'[7]Республика Карелия'!$L$318</f>
        <v>32068473.000000004</v>
      </c>
      <c r="AB6" s="3"/>
      <c r="AC6" s="3">
        <v>1.0311627992630958</v>
      </c>
      <c r="AD6" s="3">
        <f>'[8]Республика Карелия'!$L$325+'[8]Республика Карелия'!$L$329+'[8]Республика Карелия'!$L$350</f>
        <v>33803189</v>
      </c>
      <c r="AE6" s="3"/>
      <c r="AF6" s="3">
        <v>1.075651484542379</v>
      </c>
      <c r="AG6" s="3">
        <f>'[8]Республика Карелия'!$L$357+'[8]Республика Карелия'!$L$361+'[8]Республика Карелия'!$L$382</f>
        <v>36271997</v>
      </c>
      <c r="AH6" s="14">
        <f>'2022'!D6/'2021'!AG6</f>
        <v>1.0065269910559378</v>
      </c>
    </row>
    <row r="7" spans="1:34" ht="22.5" customHeight="1" x14ac:dyDescent="0.25">
      <c r="A7" s="21"/>
      <c r="B7" s="5" t="s">
        <v>15</v>
      </c>
      <c r="C7" s="3">
        <f>'[7]Республика Карелия'!$L$7+'[7]Республика Карелия'!$L$11+'[7]Республика Карелия'!$L$26+'[7]Республика Карелия'!$L$27+'[7]Республика Карелия'!$L$31</f>
        <v>1906043</v>
      </c>
      <c r="D7" s="3">
        <v>0.97921238625374263</v>
      </c>
      <c r="E7" s="3">
        <f>'[7]Республика Карелия'!$L$39+'[7]Республика Карелия'!$L$43+'[7]Республика Карелия'!$L$58+'[7]Республика Карелия'!$L$59+'[7]Республика Карелия'!$L$63</f>
        <v>2394421</v>
      </c>
      <c r="F7" s="3">
        <v>1.0879758182925976</v>
      </c>
      <c r="G7" s="3">
        <f>'[7]Республика Карелия'!$L$71+'[7]Республика Карелия'!$L$75+'[7]Республика Карелия'!$L$90+'[7]Республика Карелия'!$L$91+'[7]Республика Карелия'!$L$95</f>
        <v>2273965</v>
      </c>
      <c r="H7" s="3">
        <v>0.88135343281321188</v>
      </c>
      <c r="I7" s="3">
        <v>2007194</v>
      </c>
      <c r="J7" s="3"/>
      <c r="K7" s="3">
        <v>0.75543107809072918</v>
      </c>
      <c r="L7" s="3">
        <f>'[7]Республика Карелия'!$L$134+'[7]Республика Карелия'!$L$138+'[7]Республика Карелия'!$L$154+'[7]Республика Карелия'!$L$155+'[7]Республика Карелия'!$L$159</f>
        <v>1744775</v>
      </c>
      <c r="M7" s="3"/>
      <c r="N7" s="3">
        <v>1.0985040823607886</v>
      </c>
      <c r="O7" s="3">
        <f>'[7]Республика Карелия'!$L$166+'[7]Республика Карелия'!$L$170+'[7]Республика Карелия'!$L$186+'[7]Республика Карелия'!$L$187+'[7]Республика Карелия'!$L$191</f>
        <v>1479742</v>
      </c>
      <c r="P7" s="3"/>
      <c r="Q7" s="3">
        <v>0.93737143610286056</v>
      </c>
      <c r="R7" s="3">
        <f>'[7]Республика Карелия'!$L$198+'[7]Республика Карелия'!$L$202+'[7]Республика Карелия'!$L$219+'[7]Республика Карелия'!$L$218+'[7]Республика Карелия'!$L$223</f>
        <v>1658550</v>
      </c>
      <c r="S7" s="3"/>
      <c r="T7" s="3">
        <v>1.0261334685829258</v>
      </c>
      <c r="U7" s="3">
        <f>'[7]Республика Карелия'!$L$230+'[7]Республика Карелия'!$L$234+'[7]Республика Карелия'!$L$250+'[7]Республика Карелия'!$L$251+'[7]Республика Карелия'!$L$255</f>
        <v>1830040</v>
      </c>
      <c r="V7" s="3"/>
      <c r="W7" s="3">
        <v>1.0881462710013352</v>
      </c>
      <c r="X7" s="3">
        <f>'[7]Республика Карелия'!$L$262+'[7]Республика Карелия'!$L$266+'[7]Республика Карелия'!$L$282+'[7]Республика Карелия'!$L$283+'[7]Республика Карелия'!$L$287</f>
        <v>1940230</v>
      </c>
      <c r="Y7" s="3"/>
      <c r="Z7" s="3">
        <v>0.88360760798276028</v>
      </c>
      <c r="AA7" s="3">
        <f>'[7]Республика Карелия'!$L$294+'[7]Республика Карелия'!$L$298+'[7]Республика Карелия'!$L$314+'[7]Республика Карелия'!$L$315+'[7]Республика Карелия'!$L$319</f>
        <v>2112011</v>
      </c>
      <c r="AB7" s="3"/>
      <c r="AC7" s="3">
        <v>1.3342540100759812</v>
      </c>
      <c r="AD7" s="3">
        <f>'[8]Республика Карелия'!$L$326+'[8]Республика Карелия'!$L$330+'[8]Республика Карелия'!$L$346+'[8]Республика Карелия'!$L$347+'[8]Республика Карелия'!$L$351</f>
        <v>2149479</v>
      </c>
      <c r="AE7" s="3"/>
      <c r="AF7" s="3">
        <v>1.0470933500161488</v>
      </c>
      <c r="AG7" s="3">
        <f>'[8]Республика Карелия'!$L$358+'[8]Республика Карелия'!$L$362+'[8]Республика Карелия'!$L$378+'[8]Республика Карелия'!$L$379+'[8]Республика Карелия'!$L$383</f>
        <v>2507666</v>
      </c>
      <c r="AH7" s="14">
        <f>'2022'!D7/'2021'!AG7</f>
        <v>0.88788857846300107</v>
      </c>
    </row>
    <row r="8" spans="1:34" ht="22.5" customHeight="1" x14ac:dyDescent="0.25">
      <c r="A8" s="21"/>
      <c r="B8" s="5" t="s">
        <v>16</v>
      </c>
      <c r="C8" s="3">
        <f>'[7]Республика Карелия'!$L$8+'[7]Республика Карелия'!$L$12+'[7]Республика Карелия'!$L$28+'[7]Республика Карелия'!$L$32</f>
        <v>2933424</v>
      </c>
      <c r="D8" s="3">
        <v>0.90387125624738618</v>
      </c>
      <c r="E8" s="3">
        <f>'[7]Республика Карелия'!$L$40+'[7]Республика Карелия'!$L$44+'[7]Республика Карелия'!$L$60+'[7]Республика Карелия'!$L$64</f>
        <v>2907367</v>
      </c>
      <c r="F8" s="3">
        <v>0.92174430767901683</v>
      </c>
      <c r="G8" s="3">
        <f>'[7]Республика Карелия'!$L$72+'[7]Республика Карелия'!$L$76+'[7]Республика Карелия'!$L$92+'[7]Республика Карелия'!$L$96</f>
        <v>2751450</v>
      </c>
      <c r="H8" s="3">
        <v>1.0783996761166463</v>
      </c>
      <c r="I8" s="3">
        <v>2326952</v>
      </c>
      <c r="J8" s="3"/>
      <c r="K8" s="3">
        <v>0.73142907830490567</v>
      </c>
      <c r="L8" s="3">
        <f>'[7]Республика Карелия'!$L$135+'[7]Республика Карелия'!$L$139+'[7]Республика Карелия'!$L$156+'[7]Республика Карелия'!$L$160</f>
        <v>1943736</v>
      </c>
      <c r="M8" s="3"/>
      <c r="N8" s="3">
        <v>0.72416893596118248</v>
      </c>
      <c r="O8" s="3">
        <f>'[7]Республика Карелия'!$L$167+'[7]Республика Карелия'!$L$171+'[7]Республика Карелия'!$L$188+'[7]Республика Карелия'!$L$192</f>
        <v>1620139</v>
      </c>
      <c r="P8" s="3"/>
      <c r="Q8" s="3">
        <v>1.0417837381568198</v>
      </c>
      <c r="R8" s="3">
        <f>'[7]Республика Карелия'!$L$199+'[7]Республика Карелия'!$L$203+'[7]Республика Карелия'!$L$220+'[7]Республика Карелия'!$L$224</f>
        <v>1232890</v>
      </c>
      <c r="S8" s="3"/>
      <c r="T8" s="3">
        <v>0.93223585077224846</v>
      </c>
      <c r="U8" s="3">
        <f>'[7]Республика Карелия'!$L$231+'[7]Республика Карелия'!$L$235+'[7]Республика Карелия'!$L$252+'[7]Республика Карелия'!$L$256</f>
        <v>1245714</v>
      </c>
      <c r="V8" s="3"/>
      <c r="W8" s="3">
        <v>1.1727255388800979</v>
      </c>
      <c r="X8" s="3">
        <f>'[7]Республика Карелия'!$L$263+'[7]Республика Карелия'!$L$267+'[7]Республика Карелия'!$L$284+'[7]Республика Карелия'!$L$288</f>
        <v>1771772</v>
      </c>
      <c r="Y8" s="3"/>
      <c r="Z8" s="3">
        <v>1.4008228160657066</v>
      </c>
      <c r="AA8" s="3">
        <f>'[7]Республика Карелия'!$L$295+'[7]Республика Карелия'!$L$299+'[7]Республика Карелия'!$L$316+'[7]Республика Карелия'!$L$320</f>
        <v>1944318</v>
      </c>
      <c r="AB8" s="3"/>
      <c r="AC8" s="3">
        <v>1.1734453102593858</v>
      </c>
      <c r="AD8" s="3">
        <f>'[8]Республика Карелия'!$L$327+'[8]Республика Карелия'!$L$331+'[8]Республика Карелия'!$L$348+'[8]Республика Карелия'!$L$352</f>
        <v>2439893</v>
      </c>
      <c r="AE8" s="3"/>
      <c r="AF8" s="3">
        <v>1.1938759928764979</v>
      </c>
      <c r="AG8" s="3">
        <f>'[8]Республика Карелия'!$L$359+'[8]Республика Карелия'!$L$363+'[8]Республика Карелия'!$L$380+'[8]Республика Карелия'!$L$384</f>
        <v>3191163</v>
      </c>
      <c r="AH8" s="14">
        <f>'2022'!D8/'2021'!AG8</f>
        <v>1.0749178277637337</v>
      </c>
    </row>
    <row r="9" spans="1:34" ht="22.5" customHeight="1" x14ac:dyDescent="0.25">
      <c r="A9" s="21"/>
      <c r="B9" s="5" t="s">
        <v>17</v>
      </c>
      <c r="C9" s="3">
        <f>'[7]Республика Карелия'!$L$9+'[7]Республика Карелия'!$L$13+'[7]Республика Карелия'!$L$29+'[7]Республика Карелия'!$L$33</f>
        <v>405462</v>
      </c>
      <c r="D9" s="3">
        <v>0.88543113549642583</v>
      </c>
      <c r="E9" s="3">
        <f>'[7]Республика Карелия'!$L$41+'[7]Республика Карелия'!$L$45+'[7]Республика Карелия'!$L$61+'[7]Республика Карелия'!$L$65</f>
        <v>434739</v>
      </c>
      <c r="F9" s="3">
        <v>0.94169835896124099</v>
      </c>
      <c r="G9" s="3">
        <f>'[7]Республика Карелия'!$L$73+'[7]Республика Карелия'!$L$77+'[7]Республика Карелия'!$L$93+'[7]Республика Карелия'!$L$97</f>
        <v>407956</v>
      </c>
      <c r="H9" s="3">
        <v>0.80437668907213633</v>
      </c>
      <c r="I9" s="3">
        <v>329863</v>
      </c>
      <c r="J9" s="3"/>
      <c r="K9" s="3">
        <v>0.75576759396138515</v>
      </c>
      <c r="L9" s="3">
        <f>'[7]Республика Карелия'!$L$136+'[7]Республика Карелия'!$L$140+'[7]Республика Карелия'!$L$157+'[7]Республика Карелия'!$L$161</f>
        <v>256535</v>
      </c>
      <c r="M9" s="3"/>
      <c r="N9" s="3">
        <v>0.87682550393711556</v>
      </c>
      <c r="O9" s="3">
        <f>'[7]Республика Карелия'!$L$168+'[7]Республика Карелия'!$L$172+'[7]Республика Карелия'!$L$189+'[7]Республика Карелия'!$L$193</f>
        <v>217377</v>
      </c>
      <c r="P9" s="3"/>
      <c r="Q9" s="3">
        <v>0.96903404954552075</v>
      </c>
      <c r="R9" s="3">
        <f>'[7]Республика Карелия'!$L$200+'[7]Республика Карелия'!$L$204+'[7]Республика Карелия'!$L$221+'[7]Республика Карелия'!$L$225</f>
        <v>165853</v>
      </c>
      <c r="S9" s="3"/>
      <c r="T9" s="3">
        <v>0.99664078388864141</v>
      </c>
      <c r="U9" s="3">
        <f>'[7]Республика Карелия'!$L$232+'[7]Республика Карелия'!$L$236+'[7]Республика Карелия'!$L$253+'[7]Республика Карелия'!$L$257</f>
        <v>195669</v>
      </c>
      <c r="V9" s="3"/>
      <c r="W9" s="3">
        <v>1.4283760573314597</v>
      </c>
      <c r="X9" s="3">
        <f>'[7]Республика Карелия'!$L$264+'[7]Республика Карелия'!$L$268+'[7]Республика Карелия'!$L$285+'[7]Республика Карелия'!$L$289</f>
        <v>256018</v>
      </c>
      <c r="Y9" s="3"/>
      <c r="Z9" s="3">
        <v>1.1664945267030549</v>
      </c>
      <c r="AA9" s="3">
        <f>'[7]Республика Карелия'!$L$296+'[7]Республика Карелия'!$L$300+'[7]Республика Карелия'!$L$317+'[7]Республика Карелия'!$L$321</f>
        <v>302670</v>
      </c>
      <c r="AB9" s="3"/>
      <c r="AC9" s="3">
        <v>1.2717792778964445</v>
      </c>
      <c r="AD9" s="3">
        <f>'[8]Республика Карелия'!$L$328+'[8]Республика Карелия'!$L$332+'[8]Республика Карелия'!$L$349+'[8]Республика Карелия'!$L$353</f>
        <v>377019</v>
      </c>
      <c r="AE9" s="3"/>
      <c r="AF9" s="3">
        <v>1.0549317640721514</v>
      </c>
      <c r="AG9" s="3">
        <f>'[8]Республика Карелия'!$L$360+'[8]Республика Карелия'!$L$364+'[8]Республика Карелия'!$L$381+'[8]Республика Карелия'!$L$385</f>
        <v>437779</v>
      </c>
      <c r="AH9" s="14">
        <f>'2022'!D9/'2021'!AG9</f>
        <v>0.99425966069637872</v>
      </c>
    </row>
    <row r="10" spans="1:34" ht="22.5" customHeight="1" x14ac:dyDescent="0.25">
      <c r="A10" s="21"/>
      <c r="B10" s="23" t="s">
        <v>26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5"/>
    </row>
    <row r="11" spans="1:34" ht="22.5" customHeight="1" x14ac:dyDescent="0.25">
      <c r="A11" s="21"/>
      <c r="B11" s="4"/>
      <c r="C11" s="3">
        <f>SUM('[7]Республика Карелия'!$L$14:$L$25)</f>
        <v>693674</v>
      </c>
      <c r="D11" s="3">
        <v>1.7598224563772176</v>
      </c>
      <c r="E11" s="3">
        <f>SUM('[7]Республика Карелия'!$L$46:$L$57)</f>
        <v>712552</v>
      </c>
      <c r="F11" s="3">
        <v>1.0203437134218101</v>
      </c>
      <c r="G11" s="3">
        <f>SUM('[7]Республика Карелия'!$L$78:$L$89)</f>
        <v>729068</v>
      </c>
      <c r="H11" s="3">
        <v>1.0003988374868007</v>
      </c>
      <c r="I11" s="3">
        <v>389424</v>
      </c>
      <c r="J11" s="3"/>
      <c r="K11" s="3">
        <v>1.0531729251562851</v>
      </c>
      <c r="L11" s="3">
        <f>SUM('[7]Республика Карелия'!$L$141:$L$153)</f>
        <v>648332</v>
      </c>
      <c r="M11" s="3"/>
      <c r="N11" s="3">
        <v>0.64724581694631267</v>
      </c>
      <c r="O11" s="3">
        <f>SUM('[7]Республика Карелия'!$L$173:$L$185)</f>
        <v>621776</v>
      </c>
      <c r="P11" s="3"/>
      <c r="Q11" s="3">
        <v>1.2886656503480411</v>
      </c>
      <c r="R11" s="3">
        <f>SUM('[7]Республика Карелия'!$L$205:$L$217)</f>
        <v>492706</v>
      </c>
      <c r="S11" s="3"/>
      <c r="T11" s="3">
        <v>1.0964136445562953</v>
      </c>
      <c r="U11" s="3">
        <f>SUM('[7]Республика Карелия'!$L$237:$L$249)</f>
        <v>555830</v>
      </c>
      <c r="V11" s="3"/>
      <c r="W11" s="3">
        <v>0.90501565004962214</v>
      </c>
      <c r="X11" s="3">
        <f>SUM('[7]Республика Карелия'!$L$269:$L$281)</f>
        <v>785152</v>
      </c>
      <c r="Y11" s="3"/>
      <c r="Z11" s="3">
        <v>1.1169502836169503</v>
      </c>
      <c r="AA11" s="3">
        <f>SUM('[7]Республика Карелия'!$L$301:$L$313)</f>
        <v>533284</v>
      </c>
      <c r="AB11" s="3"/>
      <c r="AC11" s="3">
        <v>0.93320690436431686</v>
      </c>
      <c r="AD11" s="3">
        <f>SUM('[8]Республика Карелия'!$L$333:$L$345)</f>
        <v>599770</v>
      </c>
      <c r="AE11" s="3"/>
      <c r="AF11" s="3">
        <v>1.2604467895319895</v>
      </c>
      <c r="AG11" s="3">
        <f>SUM('[8]Республика Карелия'!$L$365:$L$377)</f>
        <v>736814</v>
      </c>
      <c r="AH11" s="14">
        <f>'2022'!D11/'2021'!AG11</f>
        <v>0.90858479887732857</v>
      </c>
    </row>
    <row r="12" spans="1:34" ht="22.5" customHeight="1" x14ac:dyDescent="0.25">
      <c r="A12" s="26" t="s">
        <v>18</v>
      </c>
      <c r="B12" s="27"/>
      <c r="C12" s="10">
        <f t="shared" ref="C12:AG12" si="0">SUM(C5:C9,C11)</f>
        <v>38051893</v>
      </c>
      <c r="D12" s="10"/>
      <c r="E12" s="10">
        <f t="shared" si="0"/>
        <v>39586506</v>
      </c>
      <c r="F12" s="10"/>
      <c r="G12" s="10">
        <f t="shared" si="0"/>
        <v>42201358</v>
      </c>
      <c r="H12" s="10"/>
      <c r="I12" s="10">
        <f t="shared" si="0"/>
        <v>39321504</v>
      </c>
      <c r="J12" s="10"/>
      <c r="K12" s="10"/>
      <c r="L12" s="10">
        <f t="shared" si="0"/>
        <v>36534460</v>
      </c>
      <c r="M12" s="10"/>
      <c r="N12" s="10"/>
      <c r="O12" s="10">
        <f>SUM(O5:O9,O11)</f>
        <v>31577080</v>
      </c>
      <c r="P12" s="10"/>
      <c r="Q12" s="10"/>
      <c r="R12" s="10">
        <f>SUM(R5:R9,R11)</f>
        <v>31414581</v>
      </c>
      <c r="S12" s="10"/>
      <c r="T12" s="10"/>
      <c r="U12" s="10">
        <f>SUM(U5:U9,U11)</f>
        <v>36141238</v>
      </c>
      <c r="V12" s="10"/>
      <c r="W12" s="10"/>
      <c r="X12" s="10">
        <f>SUM(X5:X9,X11)</f>
        <v>33987793</v>
      </c>
      <c r="Y12" s="10"/>
      <c r="Z12" s="10"/>
      <c r="AA12" s="10">
        <f t="shared" si="0"/>
        <v>36960756</v>
      </c>
      <c r="AB12" s="10"/>
      <c r="AC12" s="10"/>
      <c r="AD12" s="10">
        <f t="shared" si="0"/>
        <v>39369350</v>
      </c>
      <c r="AE12" s="10"/>
      <c r="AF12" s="10"/>
      <c r="AG12" s="10">
        <f t="shared" si="0"/>
        <v>43145419</v>
      </c>
    </row>
    <row r="14" spans="1:34" ht="22.5" customHeight="1" x14ac:dyDescent="0.25">
      <c r="X14" s="12"/>
      <c r="Y14" s="12"/>
      <c r="Z14" s="12"/>
    </row>
    <row r="15" spans="1:34" ht="22.5" customHeight="1" x14ac:dyDescent="0.25">
      <c r="X15" s="12"/>
      <c r="Y15" s="12"/>
      <c r="Z15" s="12"/>
    </row>
    <row r="16" spans="1:34" ht="22.5" customHeight="1" x14ac:dyDescent="0.25">
      <c r="X16" s="12"/>
      <c r="Y16" s="12"/>
      <c r="Z16" s="12"/>
    </row>
    <row r="17" spans="24:26" ht="22.5" customHeight="1" x14ac:dyDescent="0.25">
      <c r="X17" s="12"/>
      <c r="Y17" s="12"/>
      <c r="Z17" s="12"/>
    </row>
    <row r="18" spans="24:26" ht="22.5" customHeight="1" x14ac:dyDescent="0.25">
      <c r="X18" s="12"/>
      <c r="Y18" s="12"/>
      <c r="Z18" s="12"/>
    </row>
  </sheetData>
  <mergeCells count="5">
    <mergeCell ref="A2:AG2"/>
    <mergeCell ref="A4:A11"/>
    <mergeCell ref="B4:AG4"/>
    <mergeCell ref="B10:AG10"/>
    <mergeCell ref="A12:B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2013 </vt:lpstr>
      <vt:lpstr>2014</vt:lpstr>
      <vt:lpstr>2015 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 Наталья Анатольевна</dc:creator>
  <cp:lastModifiedBy>Прошутинский Николай Александрович</cp:lastModifiedBy>
  <dcterms:created xsi:type="dcterms:W3CDTF">2013-11-13T16:10:49Z</dcterms:created>
  <dcterms:modified xsi:type="dcterms:W3CDTF">2025-01-17T11:23:57Z</dcterms:modified>
</cp:coreProperties>
</file>