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-120" yWindow="-120" windowWidth="25440" windowHeight="15540" firstSheet="8" activeTab="8"/>
  </bookViews>
  <sheets>
    <sheet name="2013" sheetId="5" state="hidden" r:id="rId1"/>
    <sheet name="2014" sheetId="4" state="hidden" r:id="rId2"/>
    <sheet name="2015" sheetId="1" state="hidden" r:id="rId3"/>
    <sheet name="2016" sheetId="2" state="hidden" r:id="rId4"/>
    <sheet name="2017" sheetId="6" state="hidden" r:id="rId5"/>
    <sheet name="2018" sheetId="7" state="hidden" r:id="rId6"/>
    <sheet name="2019" sheetId="8" state="hidden" r:id="rId7"/>
    <sheet name="2020" sheetId="9" state="hidden" r:id="rId8"/>
    <sheet name="2024" sheetId="13" r:id="rId9"/>
  </sheets>
  <externalReferences>
    <externalReference r:id="rId10"/>
  </externalReferences>
  <definedNames>
    <definedName name="МВт">[1]Лист1!$A$25:$A$26</definedName>
    <definedName name="_xlnm.Print_Area" localSheetId="3">'2016'!$A$1:$N$21</definedName>
    <definedName name="_xlnm.Print_Area" localSheetId="4">'2017'!$A$1:$N$21</definedName>
    <definedName name="_xlnm.Print_Area" localSheetId="5">'2018'!$A$1:$N$21</definedName>
    <definedName name="_xlnm.Print_Area" localSheetId="6">'2019'!$A$1:$N$20</definedName>
    <definedName name="_xlnm.Print_Area" localSheetId="7">'2020'!$A$1:$V$20</definedName>
    <definedName name="Потребление">[1]Лист1!$A$4:$A$26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3" l="1"/>
  <c r="M12" i="13"/>
  <c r="L12" i="13"/>
  <c r="K12" i="13"/>
  <c r="J12" i="13"/>
  <c r="I12" i="13"/>
  <c r="H12" i="13"/>
  <c r="G12" i="13"/>
  <c r="F12" i="13"/>
  <c r="E12" i="13"/>
  <c r="D12" i="13"/>
  <c r="C12" i="13"/>
  <c r="W16" i="9" l="1"/>
  <c r="W15" i="9"/>
  <c r="W13" i="9"/>
  <c r="W12" i="9"/>
  <c r="W11" i="9"/>
  <c r="W9" i="9"/>
  <c r="W8" i="9"/>
  <c r="W7" i="9"/>
  <c r="W6" i="9"/>
  <c r="W5" i="9"/>
  <c r="O16" i="8" l="1"/>
  <c r="O15" i="8"/>
  <c r="O11" i="8"/>
  <c r="O13" i="8"/>
  <c r="O12" i="8"/>
  <c r="O9" i="8"/>
  <c r="O8" i="8"/>
  <c r="O7" i="8"/>
  <c r="O6" i="8"/>
  <c r="O5" i="8"/>
  <c r="S11" i="9"/>
  <c r="M11" i="9"/>
  <c r="I11" i="9"/>
  <c r="Q6" i="8"/>
  <c r="Q7" i="8"/>
  <c r="Q8" i="8"/>
  <c r="Q9" i="8"/>
  <c r="Q11" i="8"/>
  <c r="Q12" i="8"/>
  <c r="Q13" i="8"/>
  <c r="Q15" i="8"/>
  <c r="Q16" i="8"/>
  <c r="Q5" i="8"/>
  <c r="V17" i="9"/>
  <c r="T17" i="9"/>
  <c r="R17" i="9"/>
  <c r="P17" i="9"/>
  <c r="N17" i="9"/>
  <c r="L17" i="9"/>
  <c r="L18" i="9" s="1"/>
  <c r="J17" i="9"/>
  <c r="J18" i="9" s="1"/>
  <c r="H17" i="9"/>
  <c r="F17" i="9"/>
  <c r="E17" i="9"/>
  <c r="D17" i="9"/>
  <c r="C17" i="9"/>
  <c r="V14" i="9"/>
  <c r="V18" i="9" s="1"/>
  <c r="T14" i="9"/>
  <c r="R14" i="9"/>
  <c r="P14" i="9"/>
  <c r="P18" i="9" s="1"/>
  <c r="N14" i="9"/>
  <c r="N18" i="9"/>
  <c r="L14" i="9"/>
  <c r="J14" i="9"/>
  <c r="H14" i="9"/>
  <c r="F14" i="9"/>
  <c r="F18" i="9" s="1"/>
  <c r="E14" i="9"/>
  <c r="E18" i="9" s="1"/>
  <c r="D14" i="9"/>
  <c r="D18" i="9" s="1"/>
  <c r="C14" i="9"/>
  <c r="C18" i="9" s="1"/>
  <c r="T18" i="9"/>
  <c r="R18" i="9"/>
  <c r="H18" i="9"/>
  <c r="N17" i="8"/>
  <c r="M17" i="8"/>
  <c r="L17" i="8"/>
  <c r="K17" i="8"/>
  <c r="J17" i="8"/>
  <c r="I17" i="8"/>
  <c r="I18" i="8" s="1"/>
  <c r="H17" i="8"/>
  <c r="G17" i="8"/>
  <c r="F17" i="8"/>
  <c r="E17" i="8"/>
  <c r="D17" i="8"/>
  <c r="C17" i="8"/>
  <c r="N14" i="8"/>
  <c r="N18" i="8" s="1"/>
  <c r="M14" i="8"/>
  <c r="M18" i="8" s="1"/>
  <c r="L14" i="8"/>
  <c r="L18" i="8"/>
  <c r="K14" i="8"/>
  <c r="K18" i="8" s="1"/>
  <c r="J14" i="8"/>
  <c r="J18" i="8"/>
  <c r="I14" i="8"/>
  <c r="H14" i="8"/>
  <c r="H18" i="8" s="1"/>
  <c r="G14" i="8"/>
  <c r="G18" i="8" s="1"/>
  <c r="F14" i="8"/>
  <c r="F18" i="8" s="1"/>
  <c r="E14" i="8"/>
  <c r="D14" i="8"/>
  <c r="D18" i="8" s="1"/>
  <c r="C14" i="8"/>
  <c r="C18" i="8" s="1"/>
  <c r="E18" i="8"/>
  <c r="N18" i="7"/>
  <c r="M18" i="7"/>
  <c r="L18" i="7"/>
  <c r="K18" i="7"/>
  <c r="J18" i="7"/>
  <c r="I18" i="7"/>
  <c r="H18" i="7"/>
  <c r="H19" i="7" s="1"/>
  <c r="G18" i="7"/>
  <c r="F18" i="7"/>
  <c r="E18" i="7"/>
  <c r="D18" i="7"/>
  <c r="C18" i="7"/>
  <c r="N15" i="7"/>
  <c r="M15" i="7"/>
  <c r="M19" i="7" s="1"/>
  <c r="L15" i="7"/>
  <c r="L19" i="7" s="1"/>
  <c r="K15" i="7"/>
  <c r="K19" i="7"/>
  <c r="J15" i="7"/>
  <c r="I15" i="7"/>
  <c r="I19" i="7" s="1"/>
  <c r="H15" i="7"/>
  <c r="G15" i="7"/>
  <c r="F15" i="7"/>
  <c r="F19" i="7" s="1"/>
  <c r="E15" i="7"/>
  <c r="E19" i="7" s="1"/>
  <c r="D15" i="7"/>
  <c r="D19" i="7" s="1"/>
  <c r="C15" i="7"/>
  <c r="C19" i="7" s="1"/>
  <c r="N19" i="7"/>
  <c r="J19" i="7"/>
  <c r="G19" i="7"/>
  <c r="K18" i="6"/>
  <c r="K15" i="6"/>
  <c r="K19" i="6" s="1"/>
  <c r="J18" i="6"/>
  <c r="J15" i="6"/>
  <c r="J19" i="6"/>
  <c r="I18" i="6"/>
  <c r="I19" i="6" s="1"/>
  <c r="I15" i="6"/>
  <c r="G18" i="6"/>
  <c r="G15" i="6"/>
  <c r="G19" i="6" s="1"/>
  <c r="F18" i="6"/>
  <c r="F15" i="6"/>
  <c r="F19" i="6" s="1"/>
  <c r="E15" i="6"/>
  <c r="N15" i="2"/>
  <c r="C18" i="6"/>
  <c r="N18" i="6"/>
  <c r="M18" i="6"/>
  <c r="L18" i="6"/>
  <c r="H18" i="6"/>
  <c r="E18" i="6"/>
  <c r="D18" i="6"/>
  <c r="N15" i="6"/>
  <c r="M15" i="6"/>
  <c r="M19" i="6" s="1"/>
  <c r="L15" i="6"/>
  <c r="L19" i="6" s="1"/>
  <c r="H15" i="6"/>
  <c r="D15" i="6"/>
  <c r="D19" i="6" s="1"/>
  <c r="C15" i="6"/>
  <c r="N19" i="6"/>
  <c r="H19" i="6"/>
  <c r="E19" i="6"/>
  <c r="C19" i="6"/>
  <c r="L15" i="2"/>
  <c r="L19" i="2" s="1"/>
  <c r="C24" i="1"/>
  <c r="I15" i="2"/>
  <c r="H15" i="2"/>
  <c r="H18" i="2"/>
  <c r="H19" i="2"/>
  <c r="J15" i="2"/>
  <c r="G18" i="2"/>
  <c r="G19" i="2" s="1"/>
  <c r="C15" i="2"/>
  <c r="D24" i="1"/>
  <c r="D6" i="1" s="1"/>
  <c r="D14" i="1" s="1"/>
  <c r="D18" i="1" s="1"/>
  <c r="E24" i="1"/>
  <c r="F24" i="1"/>
  <c r="F6" i="1" s="1"/>
  <c r="F14" i="1" s="1"/>
  <c r="F18" i="1" s="1"/>
  <c r="G24" i="1"/>
  <c r="H24" i="1"/>
  <c r="I24" i="1"/>
  <c r="J24" i="1"/>
  <c r="J6" i="1" s="1"/>
  <c r="J14" i="1" s="1"/>
  <c r="J18" i="1" s="1"/>
  <c r="K24" i="1"/>
  <c r="K6" i="1" s="1"/>
  <c r="K14" i="1" s="1"/>
  <c r="K18" i="1" s="1"/>
  <c r="L24" i="1"/>
  <c r="L6" i="1" s="1"/>
  <c r="L14" i="1" s="1"/>
  <c r="L18" i="1" s="1"/>
  <c r="M24" i="1"/>
  <c r="N24" i="1"/>
  <c r="N6" i="1" s="1"/>
  <c r="N14" i="1" s="1"/>
  <c r="N18" i="1" s="1"/>
  <c r="E6" i="1"/>
  <c r="G6" i="1"/>
  <c r="H6" i="1"/>
  <c r="I6" i="1"/>
  <c r="I14" i="1" s="1"/>
  <c r="I18" i="1" s="1"/>
  <c r="M6" i="1"/>
  <c r="M14" i="1" s="1"/>
  <c r="M18" i="1" s="1"/>
  <c r="C6" i="1"/>
  <c r="C14" i="1" s="1"/>
  <c r="C18" i="1" s="1"/>
  <c r="N18" i="2"/>
  <c r="N19" i="2" s="1"/>
  <c r="M18" i="2"/>
  <c r="L18" i="2"/>
  <c r="K18" i="2"/>
  <c r="J18" i="2"/>
  <c r="I18" i="2"/>
  <c r="F18" i="2"/>
  <c r="E18" i="2"/>
  <c r="D18" i="2"/>
  <c r="D19" i="2" s="1"/>
  <c r="C18" i="2"/>
  <c r="N17" i="1"/>
  <c r="M17" i="1"/>
  <c r="L17" i="1"/>
  <c r="K17" i="1"/>
  <c r="J17" i="1"/>
  <c r="I17" i="1"/>
  <c r="H17" i="1"/>
  <c r="G17" i="1"/>
  <c r="F17" i="1"/>
  <c r="E17" i="1"/>
  <c r="D17" i="1"/>
  <c r="C17" i="1"/>
  <c r="M15" i="2"/>
  <c r="M19" i="2" s="1"/>
  <c r="K15" i="2"/>
  <c r="K19" i="2" s="1"/>
  <c r="J19" i="2"/>
  <c r="I19" i="2"/>
  <c r="G15" i="2"/>
  <c r="F15" i="2"/>
  <c r="F19" i="2"/>
  <c r="E15" i="2"/>
  <c r="E19" i="2"/>
  <c r="D15" i="2"/>
  <c r="C19" i="2"/>
  <c r="K12" i="5"/>
  <c r="J12" i="5"/>
  <c r="I12" i="5"/>
  <c r="E12" i="5"/>
  <c r="C12" i="5"/>
  <c r="N12" i="5"/>
  <c r="M12" i="5"/>
  <c r="L12" i="5"/>
  <c r="H12" i="5"/>
  <c r="G12" i="5"/>
  <c r="F12" i="5"/>
  <c r="D12" i="5"/>
  <c r="N12" i="4"/>
  <c r="M12" i="4"/>
  <c r="L12" i="4"/>
  <c r="K12" i="4"/>
  <c r="J12" i="4"/>
  <c r="I12" i="4"/>
  <c r="H12" i="4"/>
  <c r="G12" i="4"/>
  <c r="F12" i="4"/>
  <c r="E12" i="4"/>
  <c r="D12" i="4"/>
  <c r="C12" i="4"/>
  <c r="H14" i="1"/>
  <c r="H18" i="1" s="1"/>
  <c r="G14" i="1"/>
  <c r="G18" i="1" s="1"/>
  <c r="E14" i="1"/>
  <c r="E18" i="1" s="1"/>
</calcChain>
</file>

<file path=xl/sharedStrings.xml><?xml version="1.0" encoding="utf-8"?>
<sst xmlns="http://schemas.openxmlformats.org/spreadsheetml/2006/main" count="270" uniqueCount="41">
  <si>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</si>
  <si>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</si>
  <si>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</si>
  <si>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</si>
  <si>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</si>
  <si>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</si>
  <si>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</si>
  <si>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</si>
  <si>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</si>
  <si>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</si>
  <si>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</si>
  <si>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</si>
  <si>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</si>
  <si>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</si>
  <si>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Прочие потребители, КВтч</t>
  </si>
  <si>
    <t>ГН</t>
  </si>
  <si>
    <t>ВН</t>
  </si>
  <si>
    <t>СН1</t>
  </si>
  <si>
    <t>СН2</t>
  </si>
  <si>
    <t>НН</t>
  </si>
  <si>
    <t>Население, КВтч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</si>
  <si>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</si>
  <si>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</si>
  <si>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</si>
  <si>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2013 год</t>
  </si>
  <si>
    <t>ОАО "МРСК Северо-Запада" - "Комиэнерго"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</si>
  <si>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2016 год</t>
  </si>
  <si>
    <t>ВСЕГО</t>
  </si>
  <si>
    <t>Северная дирекция по энергообеспечению - структурное подразделение "Трансэнерго"- филиал ОАО "РЖД"</t>
  </si>
  <si>
    <t>всего реализ</t>
  </si>
  <si>
    <t>по в сетях фск</t>
  </si>
  <si>
    <t>по в сетях мрск</t>
  </si>
  <si>
    <t>Мощность СО, МВт</t>
  </si>
  <si>
    <t>ПАО "МРСК Северо-Запада" - "Комиэнерго"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</si>
  <si>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</si>
  <si>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</si>
  <si>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</si>
  <si>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2020 год</t>
  </si>
  <si>
    <t>Филиал ПАО «МРСК Северо-Запада» - «Комиэнерго»</t>
  </si>
  <si>
    <t>Филиал ПАО "Россети Юг" - "Калмэнерго"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</si>
  <si>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Калмыкия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</si>
</sst>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9"/>
      <name val="Arial"/>
      <family val="2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wrapText="1"/>
    </xf>
    <xf numFmtId="165" fontId="3" fillId="0" borderId="0" xfId="0" applyNumberFormat="1" applyFont="1"/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/>
    </xf>
    <xf numFmtId="164" fontId="2" fillId="0" borderId="19" xfId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6" fontId="3" fillId="0" borderId="0" xfId="1" applyNumberFormat="1" applyFont="1"/>
    <xf numFmtId="49" fontId="5" fillId="2" borderId="0" xfId="2" applyNumberFormat="1" applyFill="1" applyAlignment="1">
      <alignment horizontal="left" vertical="center" wrapText="1"/>
    </xf>
    <xf numFmtId="0" fontId="1" fillId="2" borderId="0" xfId="5" applyFill="1" applyAlignment="1">
      <alignment horizontal="center" vertical="center"/>
    </xf>
    <xf numFmtId="167" fontId="1" fillId="2" borderId="0" xfId="5" applyNumberFormat="1" applyFill="1" applyAlignment="1">
      <alignment horizontal="center" vertical="center"/>
    </xf>
    <xf numFmtId="165" fontId="9" fillId="2" borderId="0" xfId="4" applyNumberFormat="1" applyFont="1" applyFill="1" applyAlignment="1">
      <alignment horizontal="center" vertical="center"/>
    </xf>
    <xf numFmtId="0" fontId="9" fillId="2" borderId="0" xfId="4" applyFont="1" applyFill="1" applyAlignment="1">
      <alignment vertical="center" wrapText="1"/>
    </xf>
    <xf numFmtId="0" fontId="9" fillId="2" borderId="0" xfId="4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2" borderId="0" xfId="5" applyFill="1" applyAlignment="1">
      <alignment horizontal="right" vertical="center"/>
    </xf>
    <xf numFmtId="0" fontId="9" fillId="2" borderId="0" xfId="4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/>
    <xf numFmtId="167" fontId="4" fillId="0" borderId="0" xfId="0" applyNumberFormat="1" applyFont="1"/>
    <xf numFmtId="0" fontId="10" fillId="0" borderId="0" xfId="0" applyFont="1"/>
    <xf numFmtId="0" fontId="11" fillId="0" borderId="0" xfId="4" applyFont="1" applyAlignment="1">
      <alignment vertical="center" wrapText="1"/>
    </xf>
    <xf numFmtId="0" fontId="9" fillId="0" borderId="0" xfId="4" applyFont="1" applyAlignment="1">
      <alignment horizontal="center" vertical="center" wrapText="1"/>
    </xf>
    <xf numFmtId="165" fontId="9" fillId="4" borderId="0" xfId="3" applyNumberFormat="1" applyFont="1" applyFill="1" applyBorder="1" applyAlignment="1">
      <alignment horizontal="center" vertical="center"/>
    </xf>
    <xf numFmtId="0" fontId="11" fillId="5" borderId="0" xfId="4" applyFont="1" applyFill="1" applyAlignment="1">
      <alignment vertical="center" wrapText="1"/>
    </xf>
    <xf numFmtId="0" fontId="9" fillId="5" borderId="0" xfId="4" applyFont="1" applyFill="1" applyAlignment="1">
      <alignment horizontal="center" vertical="center" wrapText="1"/>
    </xf>
    <xf numFmtId="165" fontId="9" fillId="2" borderId="0" xfId="3" applyNumberFormat="1" applyFont="1" applyFill="1" applyBorder="1" applyAlignment="1">
      <alignment horizontal="center" vertical="center"/>
    </xf>
    <xf numFmtId="0" fontId="11" fillId="4" borderId="0" xfId="4" applyFont="1" applyFill="1" applyAlignment="1">
      <alignment vertical="center" wrapText="1"/>
    </xf>
    <xf numFmtId="0" fontId="9" fillId="4" borderId="0" xfId="4" applyFont="1" applyFill="1" applyAlignment="1">
      <alignment horizontal="center" vertical="center" wrapText="1"/>
    </xf>
    <xf numFmtId="0" fontId="11" fillId="6" borderId="0" xfId="4" applyFont="1" applyFill="1" applyAlignment="1">
      <alignment vertical="center" wrapText="1"/>
    </xf>
    <xf numFmtId="0" fontId="9" fillId="6" borderId="0" xfId="4" applyFont="1" applyFill="1" applyAlignment="1">
      <alignment horizontal="center" vertical="center" wrapText="1"/>
    </xf>
    <xf numFmtId="166" fontId="3" fillId="0" borderId="0" xfId="1" applyNumberFormat="1" applyFont="1" applyBorder="1"/>
    <xf numFmtId="0" fontId="9" fillId="3" borderId="0" xfId="4" applyFont="1" applyFill="1" applyAlignment="1">
      <alignment vertical="center" wrapText="1"/>
    </xf>
    <xf numFmtId="0" fontId="9" fillId="3" borderId="0" xfId="4" applyFont="1" applyFill="1" applyAlignment="1">
      <alignment horizontal="center" vertical="center" wrapText="1"/>
    </xf>
    <xf numFmtId="165" fontId="9" fillId="3" borderId="0" xfId="4" applyNumberFormat="1" applyFont="1" applyFill="1" applyAlignment="1">
      <alignment horizontal="center" vertical="center"/>
    </xf>
    <xf numFmtId="0" fontId="9" fillId="4" borderId="0" xfId="4" applyFont="1" applyFill="1" applyAlignment="1">
      <alignment vertical="center" wrapText="1"/>
    </xf>
    <xf numFmtId="165" fontId="9" fillId="4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2" borderId="0" xfId="4" applyFont="1" applyFill="1" applyAlignment="1">
      <alignment horizontal="right" vertical="center" wrapText="1"/>
    </xf>
    <xf numFmtId="49" fontId="5" fillId="0" borderId="0" xfId="2" applyNumberFormat="1" applyAlignment="1">
      <alignment horizontal="right" vertical="center"/>
    </xf>
    <xf numFmtId="167" fontId="1" fillId="0" borderId="0" xfId="5" applyNumberFormat="1" applyAlignment="1">
      <alignment horizontal="center" vertical="center"/>
    </xf>
    <xf numFmtId="49" fontId="5" fillId="0" borderId="0" xfId="2" applyNumberFormat="1" applyAlignment="1">
      <alignment horizontal="left" vertical="center" wrapText="1"/>
    </xf>
    <xf numFmtId="3" fontId="3" fillId="4" borderId="25" xfId="0" applyNumberFormat="1" applyFont="1" applyFill="1" applyBorder="1"/>
    <xf numFmtId="3" fontId="3" fillId="4" borderId="15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/>
    <xf numFmtId="3" fontId="3" fillId="2" borderId="16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 applyAlignment="1">
      <alignment vertical="center"/>
    </xf>
    <xf numFmtId="0" fontId="14" fillId="2" borderId="0" xfId="0" applyFont="1" applyFill="1"/>
    <xf numFmtId="3" fontId="14" fillId="2" borderId="0" xfId="0" applyNumberFormat="1" applyFont="1" applyFill="1"/>
    <xf numFmtId="3" fontId="3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2" fillId="0" borderId="36" xfId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4" fontId="2" fillId="0" borderId="37" xfId="1" applyFont="1" applyBorder="1" applyAlignment="1">
      <alignment horizontal="center" vertical="center"/>
    </xf>
    <xf numFmtId="164" fontId="2" fillId="0" borderId="38" xfId="1" applyFont="1" applyBorder="1" applyAlignment="1">
      <alignment horizontal="center" vertical="center"/>
    </xf>
    <xf numFmtId="3" fontId="3" fillId="2" borderId="3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3" fontId="6" fillId="0" borderId="29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21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</cellXfs>
  <cellStyles count="6">
    <cellStyle name="Обычный" xfId="0" builtinId="0"/>
    <cellStyle name="Обычный 3 2 2" xfId="4"/>
    <cellStyle name="Обычный 4" xfId="2"/>
    <cellStyle name="Обычный 5" xfId="5"/>
    <cellStyle name="Финансовый" xfId="1" builtinId="3"/>
    <cellStyle name="Финансовый 2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msk3\&#1086;&#1087;&#1077;&#1088;&#1072;&#1094;&#1080;&#1086;&#1085;&#1085;&#1099;&#1081;%20&#1076;&#1077;&#1087;&#1072;&#1088;&#1090;&#1072;&#1084;&#1077;&#1085;&#1090;\abuyalo\&#1056;&#1072;&#1073;&#1086;&#1095;&#1080;&#1081;%20&#1089;&#1090;&#1086;&#1083;\&#1087;&#1086;&#1063;&#1040;&#1057;&#1086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w_to_col"/>
      <sheetName val="col_to_row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16" sqref="D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11" t="s">
        <v>24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112" t="s">
        <v>25</v>
      </c>
      <c r="B4" s="114" t="s">
        <v>14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1:14" ht="15" x14ac:dyDescent="0.25">
      <c r="A5" s="113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113"/>
      <c r="B6" s="6" t="s">
        <v>16</v>
      </c>
      <c r="C6" s="7">
        <v>4580599</v>
      </c>
      <c r="D6" s="7">
        <v>3176659</v>
      </c>
      <c r="E6" s="7">
        <v>4608083</v>
      </c>
      <c r="F6" s="7">
        <v>2569494</v>
      </c>
      <c r="G6" s="7">
        <v>1919983</v>
      </c>
      <c r="H6" s="7">
        <v>1059572</v>
      </c>
      <c r="I6" s="7">
        <v>1190301</v>
      </c>
      <c r="J6" s="7">
        <v>1616742.0000000002</v>
      </c>
      <c r="K6" s="7">
        <v>1616743</v>
      </c>
      <c r="L6" s="7">
        <v>3117817</v>
      </c>
      <c r="M6" s="7">
        <v>3387968</v>
      </c>
      <c r="N6" s="7">
        <v>4347329</v>
      </c>
    </row>
    <row r="7" spans="1:14" ht="15" x14ac:dyDescent="0.25">
      <c r="A7" s="113"/>
      <c r="B7" s="6" t="s">
        <v>17</v>
      </c>
      <c r="C7" s="7">
        <v>2991573</v>
      </c>
      <c r="D7" s="7">
        <v>2388675</v>
      </c>
      <c r="E7" s="7">
        <v>2768849</v>
      </c>
      <c r="F7" s="7">
        <v>1827118</v>
      </c>
      <c r="G7" s="7">
        <v>1576961</v>
      </c>
      <c r="H7" s="7">
        <v>784000</v>
      </c>
      <c r="I7" s="7">
        <v>662264</v>
      </c>
      <c r="J7" s="7">
        <v>1143433</v>
      </c>
      <c r="K7" s="7">
        <v>1143431</v>
      </c>
      <c r="L7" s="7">
        <v>1996479.9999999998</v>
      </c>
      <c r="M7" s="7">
        <v>2166853</v>
      </c>
      <c r="N7" s="7">
        <v>2840203</v>
      </c>
    </row>
    <row r="8" spans="1:14" ht="15" x14ac:dyDescent="0.25">
      <c r="A8" s="113"/>
      <c r="B8" s="6" t="s">
        <v>18</v>
      </c>
      <c r="C8" s="7">
        <v>541340</v>
      </c>
      <c r="D8" s="7">
        <v>432027</v>
      </c>
      <c r="E8" s="7">
        <v>459178</v>
      </c>
      <c r="F8" s="7">
        <v>294587</v>
      </c>
      <c r="G8" s="7">
        <v>238396</v>
      </c>
      <c r="H8" s="7">
        <v>158456</v>
      </c>
      <c r="I8" s="7">
        <v>173192.99999999997</v>
      </c>
      <c r="J8" s="7">
        <v>156766.00000000003</v>
      </c>
      <c r="K8" s="7">
        <v>156766</v>
      </c>
      <c r="L8" s="7">
        <v>305832.00000000006</v>
      </c>
      <c r="M8" s="7">
        <v>377847.00000000006</v>
      </c>
      <c r="N8" s="7">
        <v>454381</v>
      </c>
    </row>
    <row r="9" spans="1:14" ht="15" x14ac:dyDescent="0.25">
      <c r="A9" s="113"/>
      <c r="B9" s="6" t="s">
        <v>19</v>
      </c>
      <c r="C9" s="7">
        <v>33646</v>
      </c>
      <c r="D9" s="7">
        <v>34365</v>
      </c>
      <c r="E9" s="7">
        <v>31774</v>
      </c>
      <c r="F9" s="7">
        <v>28766</v>
      </c>
      <c r="G9" s="7">
        <v>26230</v>
      </c>
      <c r="H9" s="7">
        <v>26672</v>
      </c>
      <c r="I9" s="7">
        <v>25971</v>
      </c>
      <c r="J9" s="7">
        <v>23776</v>
      </c>
      <c r="K9" s="7">
        <v>23776</v>
      </c>
      <c r="L9" s="7">
        <v>35733.000000000007</v>
      </c>
      <c r="M9" s="7">
        <v>54753</v>
      </c>
      <c r="N9" s="7">
        <v>47535.000000000007</v>
      </c>
    </row>
    <row r="10" spans="1:14" ht="15" x14ac:dyDescent="0.25">
      <c r="A10" s="113"/>
      <c r="B10" s="114" t="s">
        <v>20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6"/>
    </row>
    <row r="11" spans="1:14" ht="15" x14ac:dyDescent="0.25">
      <c r="A11" s="113"/>
      <c r="B11" s="8"/>
      <c r="C11" s="7">
        <v>3393</v>
      </c>
      <c r="D11" s="7">
        <v>3871</v>
      </c>
      <c r="E11" s="7">
        <v>3858</v>
      </c>
      <c r="F11" s="7">
        <v>2093</v>
      </c>
      <c r="G11" s="7">
        <v>2202</v>
      </c>
      <c r="H11" s="7">
        <v>1494</v>
      </c>
      <c r="I11" s="7">
        <v>837</v>
      </c>
      <c r="J11" s="7">
        <v>846</v>
      </c>
      <c r="K11" s="7">
        <v>846</v>
      </c>
      <c r="L11" s="7">
        <v>1149</v>
      </c>
      <c r="M11" s="7">
        <v>1317</v>
      </c>
      <c r="N11" s="7">
        <v>1579</v>
      </c>
    </row>
    <row r="12" spans="1:14" ht="15" x14ac:dyDescent="0.25">
      <c r="A12" s="117" t="s">
        <v>21</v>
      </c>
      <c r="B12" s="118"/>
      <c r="C12" s="9">
        <f>SUM(C5:C9,C11)</f>
        <v>8150551</v>
      </c>
      <c r="D12" s="9">
        <f t="shared" ref="D12:N12" si="0">SUM(D5:D9,D11)</f>
        <v>6035597</v>
      </c>
      <c r="E12" s="9">
        <f>SUM(E5:E9,E11)</f>
        <v>7871742</v>
      </c>
      <c r="F12" s="9">
        <f t="shared" si="0"/>
        <v>4722058</v>
      </c>
      <c r="G12" s="9">
        <f>SUM(G5:G9,G11)</f>
        <v>3763772</v>
      </c>
      <c r="H12" s="9">
        <f t="shared" si="0"/>
        <v>2030194</v>
      </c>
      <c r="I12" s="9">
        <f>SUM(I5:I9,I11)</f>
        <v>2052566</v>
      </c>
      <c r="J12" s="9">
        <f>SUM(J5:J9,J11)</f>
        <v>2941563</v>
      </c>
      <c r="K12" s="9">
        <f>SUM(K5:K9,K11)</f>
        <v>2941562</v>
      </c>
      <c r="L12" s="9">
        <f t="shared" si="0"/>
        <v>5457011</v>
      </c>
      <c r="M12" s="9">
        <f t="shared" si="0"/>
        <v>5988738</v>
      </c>
      <c r="N12" s="9">
        <f t="shared" si="0"/>
        <v>7691027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E25" sqref="D25:E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11" t="s">
        <v>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112" t="s">
        <v>25</v>
      </c>
      <c r="B4" s="114" t="s">
        <v>14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1:14" ht="15" x14ac:dyDescent="0.25">
      <c r="A5" s="113"/>
      <c r="B5" s="6" t="s">
        <v>15</v>
      </c>
      <c r="C5" s="7">
        <v>12053</v>
      </c>
      <c r="D5" s="7">
        <v>15790</v>
      </c>
      <c r="E5" s="7">
        <v>12001</v>
      </c>
      <c r="F5" s="7">
        <v>10157</v>
      </c>
      <c r="G5" s="7">
        <v>9276</v>
      </c>
      <c r="H5" s="7">
        <v>6717</v>
      </c>
      <c r="I5" s="7">
        <v>8563</v>
      </c>
      <c r="J5" s="7">
        <v>9398</v>
      </c>
      <c r="K5" s="7">
        <v>11919</v>
      </c>
      <c r="L5" s="7">
        <v>8079</v>
      </c>
      <c r="M5" s="7">
        <v>8141</v>
      </c>
      <c r="N5" s="7">
        <v>13835</v>
      </c>
    </row>
    <row r="6" spans="1:14" ht="15" x14ac:dyDescent="0.25">
      <c r="A6" s="113"/>
      <c r="B6" s="6" t="s">
        <v>16</v>
      </c>
      <c r="C6" s="7">
        <v>2553516</v>
      </c>
      <c r="D6" s="7">
        <v>2167025</v>
      </c>
      <c r="E6" s="7">
        <v>2257185</v>
      </c>
      <c r="F6" s="7">
        <v>1773444</v>
      </c>
      <c r="G6" s="7">
        <v>1136634</v>
      </c>
      <c r="H6" s="7">
        <v>821147</v>
      </c>
      <c r="I6" s="7">
        <v>1059377</v>
      </c>
      <c r="J6" s="7">
        <v>1020598</v>
      </c>
      <c r="K6" s="7">
        <v>1493666</v>
      </c>
      <c r="L6" s="7">
        <v>2077827</v>
      </c>
      <c r="M6" s="7">
        <v>2198343</v>
      </c>
      <c r="N6" s="7">
        <v>2608930</v>
      </c>
    </row>
    <row r="7" spans="1:14" ht="15" x14ac:dyDescent="0.25">
      <c r="A7" s="113"/>
      <c r="B7" s="6" t="s">
        <v>17</v>
      </c>
      <c r="C7" s="7">
        <v>2720933</v>
      </c>
      <c r="D7" s="7">
        <v>2125212</v>
      </c>
      <c r="E7" s="7">
        <v>2175165</v>
      </c>
      <c r="F7" s="7">
        <v>1738809</v>
      </c>
      <c r="G7" s="7">
        <v>1476898</v>
      </c>
      <c r="H7" s="7">
        <v>1046144</v>
      </c>
      <c r="I7" s="7">
        <v>1158527</v>
      </c>
      <c r="J7" s="7">
        <v>1155307</v>
      </c>
      <c r="K7" s="7">
        <v>1378219</v>
      </c>
      <c r="L7" s="7">
        <v>1920353</v>
      </c>
      <c r="M7" s="7">
        <v>2243377</v>
      </c>
      <c r="N7" s="7">
        <v>2622653</v>
      </c>
    </row>
    <row r="8" spans="1:14" ht="15" x14ac:dyDescent="0.25">
      <c r="A8" s="113"/>
      <c r="B8" s="6" t="s">
        <v>18</v>
      </c>
      <c r="C8" s="7">
        <v>464378</v>
      </c>
      <c r="D8" s="7">
        <v>491877</v>
      </c>
      <c r="E8" s="7">
        <v>403757</v>
      </c>
      <c r="F8" s="7">
        <v>363469</v>
      </c>
      <c r="G8" s="7">
        <v>264454</v>
      </c>
      <c r="H8" s="7">
        <v>210015</v>
      </c>
      <c r="I8" s="7">
        <v>168299</v>
      </c>
      <c r="J8" s="7">
        <v>201054</v>
      </c>
      <c r="K8" s="7">
        <v>287621</v>
      </c>
      <c r="L8" s="7">
        <v>331188</v>
      </c>
      <c r="M8" s="7">
        <v>389170</v>
      </c>
      <c r="N8" s="7">
        <v>498267</v>
      </c>
    </row>
    <row r="9" spans="1:14" ht="15" x14ac:dyDescent="0.25">
      <c r="A9" s="113"/>
      <c r="B9" s="6" t="s">
        <v>19</v>
      </c>
      <c r="C9" s="7">
        <v>54903</v>
      </c>
      <c r="D9" s="7">
        <v>48648</v>
      </c>
      <c r="E9" s="7">
        <v>40038</v>
      </c>
      <c r="F9" s="7">
        <v>45518</v>
      </c>
      <c r="G9" s="7">
        <v>40191</v>
      </c>
      <c r="H9" s="7">
        <v>44852</v>
      </c>
      <c r="I9" s="7">
        <v>45832</v>
      </c>
      <c r="J9" s="7">
        <v>23439</v>
      </c>
      <c r="K9" s="7">
        <v>32326</v>
      </c>
      <c r="L9" s="7">
        <v>33067</v>
      </c>
      <c r="M9" s="7">
        <v>36201</v>
      </c>
      <c r="N9" s="7">
        <v>37679</v>
      </c>
    </row>
    <row r="10" spans="1:14" ht="15" x14ac:dyDescent="0.25">
      <c r="A10" s="113"/>
      <c r="B10" s="114" t="s">
        <v>20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6"/>
    </row>
    <row r="11" spans="1:14" ht="15" x14ac:dyDescent="0.25">
      <c r="A11" s="113"/>
      <c r="B11" s="8"/>
      <c r="C11" s="7">
        <v>658</v>
      </c>
      <c r="D11" s="7">
        <v>639</v>
      </c>
      <c r="E11" s="7">
        <v>571</v>
      </c>
      <c r="F11" s="7">
        <v>622</v>
      </c>
      <c r="G11" s="7">
        <v>536</v>
      </c>
      <c r="H11" s="7">
        <v>579</v>
      </c>
      <c r="I11" s="7">
        <v>729</v>
      </c>
      <c r="J11" s="7">
        <v>744</v>
      </c>
      <c r="K11" s="7"/>
      <c r="L11" s="7"/>
      <c r="M11" s="7"/>
      <c r="N11" s="7"/>
    </row>
    <row r="12" spans="1:14" ht="15" x14ac:dyDescent="0.25">
      <c r="A12" s="117" t="s">
        <v>21</v>
      </c>
      <c r="B12" s="118"/>
      <c r="C12" s="9">
        <f t="shared" ref="C12:N12" si="0">SUM(C5:C9,C11)</f>
        <v>5806441</v>
      </c>
      <c r="D12" s="9">
        <f t="shared" si="0"/>
        <v>4849191</v>
      </c>
      <c r="E12" s="9">
        <f t="shared" si="0"/>
        <v>4888717</v>
      </c>
      <c r="F12" s="9">
        <f t="shared" si="0"/>
        <v>3932019</v>
      </c>
      <c r="G12" s="9">
        <f>SUM(G5:G9,G11)</f>
        <v>2927989</v>
      </c>
      <c r="H12" s="9">
        <f t="shared" si="0"/>
        <v>2129454</v>
      </c>
      <c r="I12" s="9">
        <f t="shared" si="0"/>
        <v>2441327</v>
      </c>
      <c r="J12" s="9">
        <f t="shared" si="0"/>
        <v>2410540</v>
      </c>
      <c r="K12" s="9">
        <f t="shared" si="0"/>
        <v>3203751</v>
      </c>
      <c r="L12" s="9">
        <f t="shared" si="0"/>
        <v>4370514</v>
      </c>
      <c r="M12" s="9">
        <f t="shared" si="0"/>
        <v>4875232</v>
      </c>
      <c r="N12" s="9">
        <f t="shared" si="0"/>
        <v>5781364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zoomScale="85" zoomScaleNormal="85" workbookViewId="0">
      <selection activeCell="B36" sqref="B3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.75" thickBot="1" x14ac:dyDescent="0.3">
      <c r="A2" s="123" t="s">
        <v>22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4" ht="15" x14ac:dyDescent="0.25">
      <c r="A4" s="124" t="s">
        <v>25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14" ht="15" x14ac:dyDescent="0.25">
      <c r="A5" s="125"/>
      <c r="B5" s="20" t="s">
        <v>15</v>
      </c>
      <c r="C5" s="7">
        <v>13183</v>
      </c>
      <c r="D5" s="7">
        <v>11199</v>
      </c>
      <c r="E5" s="7">
        <v>10407</v>
      </c>
      <c r="F5" s="7">
        <v>10943.999999999998</v>
      </c>
      <c r="G5" s="7">
        <v>7525</v>
      </c>
      <c r="H5" s="7">
        <v>8888</v>
      </c>
      <c r="I5" s="7">
        <v>7652</v>
      </c>
      <c r="J5" s="7">
        <v>8164</v>
      </c>
      <c r="K5" s="7">
        <v>10449</v>
      </c>
      <c r="L5" s="7">
        <v>11571</v>
      </c>
      <c r="M5" s="7">
        <v>9799.9999999999982</v>
      </c>
      <c r="N5" s="21">
        <v>15106</v>
      </c>
    </row>
    <row r="6" spans="1:14" ht="15" x14ac:dyDescent="0.25">
      <c r="A6" s="125"/>
      <c r="B6" s="20" t="s">
        <v>16</v>
      </c>
      <c r="C6" s="7">
        <f>C24</f>
        <v>637365.99999999907</v>
      </c>
      <c r="D6" s="7">
        <f t="shared" ref="D6:N6" si="0">D24</f>
        <v>598017.30726000061</v>
      </c>
      <c r="E6" s="7">
        <f t="shared" si="0"/>
        <v>709999.81085000001</v>
      </c>
      <c r="F6" s="7">
        <f t="shared" si="0"/>
        <v>578860.64949999982</v>
      </c>
      <c r="G6" s="7">
        <f t="shared" si="0"/>
        <v>611587.30660000024</v>
      </c>
      <c r="H6" s="7">
        <f t="shared" si="0"/>
        <v>719265.44229999976</v>
      </c>
      <c r="I6" s="7">
        <f t="shared" si="0"/>
        <v>261580.75149999978</v>
      </c>
      <c r="J6" s="7">
        <f t="shared" si="0"/>
        <v>613954.24139999971</v>
      </c>
      <c r="K6" s="7">
        <f t="shared" si="0"/>
        <v>1264947.9999999998</v>
      </c>
      <c r="L6" s="7">
        <f t="shared" si="0"/>
        <v>2028953.9999999995</v>
      </c>
      <c r="M6" s="7">
        <f t="shared" si="0"/>
        <v>2138600</v>
      </c>
      <c r="N6" s="21">
        <f t="shared" si="0"/>
        <v>2567299.0000000009</v>
      </c>
    </row>
    <row r="7" spans="1:14" ht="15" x14ac:dyDescent="0.25">
      <c r="A7" s="125"/>
      <c r="B7" s="20" t="s">
        <v>17</v>
      </c>
      <c r="C7" s="7">
        <v>2727634</v>
      </c>
      <c r="D7" s="7">
        <v>2235698.0000000005</v>
      </c>
      <c r="E7" s="7">
        <v>2179828</v>
      </c>
      <c r="F7" s="7">
        <v>1646691</v>
      </c>
      <c r="G7" s="7">
        <v>1254336</v>
      </c>
      <c r="H7" s="7">
        <v>678031.99999999988</v>
      </c>
      <c r="I7" s="7">
        <v>1037953</v>
      </c>
      <c r="J7" s="7">
        <v>1116208.9999999998</v>
      </c>
      <c r="K7" s="7">
        <v>1336932.9999999998</v>
      </c>
      <c r="L7" s="7">
        <v>1976808</v>
      </c>
      <c r="M7" s="7">
        <v>2411165.9999999995</v>
      </c>
      <c r="N7" s="21">
        <v>2654157</v>
      </c>
    </row>
    <row r="8" spans="1:14" ht="15" x14ac:dyDescent="0.25">
      <c r="A8" s="125"/>
      <c r="B8" s="20" t="s">
        <v>18</v>
      </c>
      <c r="C8" s="7">
        <v>500036</v>
      </c>
      <c r="D8" s="7">
        <v>464280.00000000006</v>
      </c>
      <c r="E8" s="7">
        <v>375355</v>
      </c>
      <c r="F8" s="7">
        <v>309260</v>
      </c>
      <c r="G8" s="7">
        <v>221145</v>
      </c>
      <c r="H8" s="7">
        <v>175942</v>
      </c>
      <c r="I8" s="7">
        <v>165074</v>
      </c>
      <c r="J8" s="7">
        <v>233676</v>
      </c>
      <c r="K8" s="7">
        <v>303634</v>
      </c>
      <c r="L8" s="7">
        <v>314813.99999999994</v>
      </c>
      <c r="M8" s="7">
        <v>472086</v>
      </c>
      <c r="N8" s="21">
        <v>375920</v>
      </c>
    </row>
    <row r="9" spans="1:14" ht="15.75" thickBot="1" x14ac:dyDescent="0.3">
      <c r="A9" s="125"/>
      <c r="B9" s="22" t="s">
        <v>19</v>
      </c>
      <c r="C9" s="14">
        <v>42558</v>
      </c>
      <c r="D9" s="14">
        <v>37818</v>
      </c>
      <c r="E9" s="14">
        <v>36253</v>
      </c>
      <c r="F9" s="14">
        <v>35571</v>
      </c>
      <c r="G9" s="14">
        <v>31148</v>
      </c>
      <c r="H9" s="14">
        <v>31461</v>
      </c>
      <c r="I9" s="14">
        <v>39191</v>
      </c>
      <c r="J9" s="14">
        <v>35743</v>
      </c>
      <c r="K9" s="14">
        <v>31308</v>
      </c>
      <c r="L9" s="14">
        <v>33975</v>
      </c>
      <c r="M9" s="14">
        <v>34373.999999999985</v>
      </c>
      <c r="N9" s="15">
        <v>35293</v>
      </c>
    </row>
    <row r="10" spans="1:14" ht="15" x14ac:dyDescent="0.25">
      <c r="A10" s="125"/>
      <c r="B10" s="130" t="s">
        <v>20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4" ht="15.75" thickBot="1" x14ac:dyDescent="0.3">
      <c r="A11" s="126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15" x14ac:dyDescent="0.25">
      <c r="A12" s="135" t="s">
        <v>32</v>
      </c>
      <c r="B12" s="32" t="s">
        <v>16</v>
      </c>
      <c r="C12" s="34">
        <v>2.6080000000000001</v>
      </c>
      <c r="D12" s="34">
        <v>2.0960000000000001</v>
      </c>
      <c r="E12" s="34">
        <v>2.2810000000000001</v>
      </c>
      <c r="F12" s="34">
        <v>1.5549999999999999</v>
      </c>
      <c r="G12" s="34">
        <v>1.39</v>
      </c>
      <c r="H12" s="34">
        <v>1.5740000000000001</v>
      </c>
      <c r="I12" s="34">
        <v>0.94799999999999995</v>
      </c>
      <c r="J12" s="34">
        <v>1.615</v>
      </c>
      <c r="K12" s="34">
        <v>1.44</v>
      </c>
      <c r="L12" s="34">
        <v>2.2709999999999999</v>
      </c>
      <c r="M12" s="34">
        <v>2.355</v>
      </c>
      <c r="N12" s="36">
        <v>2.8410000000000002</v>
      </c>
    </row>
    <row r="13" spans="1:14" ht="15.75" thickBot="1" x14ac:dyDescent="0.3">
      <c r="A13" s="136"/>
      <c r="B13" s="33" t="s">
        <v>17</v>
      </c>
      <c r="C13" s="35">
        <v>2.8140000000000001</v>
      </c>
      <c r="D13" s="35">
        <v>2.68</v>
      </c>
      <c r="E13" s="35">
        <v>2.4209999999999998</v>
      </c>
      <c r="F13" s="35">
        <v>1.8480000000000001</v>
      </c>
      <c r="G13" s="35">
        <v>1.508</v>
      </c>
      <c r="H13" s="35">
        <v>0.82699999999999996</v>
      </c>
      <c r="I13" s="35">
        <v>1.232</v>
      </c>
      <c r="J13" s="35">
        <v>1.222</v>
      </c>
      <c r="K13" s="35">
        <v>1.524</v>
      </c>
      <c r="L13" s="35">
        <v>2.157</v>
      </c>
      <c r="M13" s="35">
        <v>2.585</v>
      </c>
      <c r="N13" s="37">
        <v>2.7789999999999999</v>
      </c>
    </row>
    <row r="14" spans="1:14" ht="15.75" thickBot="1" x14ac:dyDescent="0.3">
      <c r="A14" s="133" t="s">
        <v>21</v>
      </c>
      <c r="B14" s="134"/>
      <c r="C14" s="38">
        <f t="shared" ref="C14:N14" si="1">SUM(C5:C9,C11)</f>
        <v>3920776.9999999991</v>
      </c>
      <c r="D14" s="38">
        <f t="shared" si="1"/>
        <v>3347012.3072600011</v>
      </c>
      <c r="E14" s="38">
        <f t="shared" si="1"/>
        <v>3311842.81085</v>
      </c>
      <c r="F14" s="38">
        <f t="shared" si="1"/>
        <v>2581326.6494999998</v>
      </c>
      <c r="G14" s="38">
        <f>SUM(G5:G9,G11)</f>
        <v>2125741.3066000002</v>
      </c>
      <c r="H14" s="38">
        <f t="shared" si="1"/>
        <v>1613588.4422999998</v>
      </c>
      <c r="I14" s="38">
        <f t="shared" si="1"/>
        <v>1511450.7514999998</v>
      </c>
      <c r="J14" s="38">
        <f t="shared" si="1"/>
        <v>2007746.2413999995</v>
      </c>
      <c r="K14" s="38">
        <f t="shared" si="1"/>
        <v>2947271.9999999995</v>
      </c>
      <c r="L14" s="38">
        <f t="shared" si="1"/>
        <v>4366121.9999999991</v>
      </c>
      <c r="M14" s="38">
        <f t="shared" si="1"/>
        <v>5066026</v>
      </c>
      <c r="N14" s="39">
        <f t="shared" si="1"/>
        <v>5647775.0000000009</v>
      </c>
    </row>
    <row r="15" spans="1:14" s="10" customFormat="1" ht="45.75" customHeight="1" x14ac:dyDescent="0.25">
      <c r="A15" s="119" t="s">
        <v>28</v>
      </c>
      <c r="B15" s="25" t="s">
        <v>18</v>
      </c>
      <c r="C15" s="26"/>
      <c r="D15" s="26"/>
      <c r="E15" s="26"/>
      <c r="F15" s="26"/>
      <c r="G15" s="26"/>
      <c r="H15" s="26"/>
      <c r="I15" s="26"/>
      <c r="J15" s="26"/>
      <c r="K15" s="26">
        <v>276</v>
      </c>
      <c r="L15" s="26">
        <v>511</v>
      </c>
      <c r="M15" s="26">
        <v>3359</v>
      </c>
      <c r="N15" s="27">
        <v>1447</v>
      </c>
    </row>
    <row r="16" spans="1:14" s="10" customFormat="1" ht="44.25" customHeight="1" thickBot="1" x14ac:dyDescent="0.3">
      <c r="A16" s="120"/>
      <c r="B16" s="28" t="s">
        <v>19</v>
      </c>
      <c r="C16" s="23"/>
      <c r="D16" s="23"/>
      <c r="E16" s="23"/>
      <c r="F16" s="23"/>
      <c r="G16" s="23"/>
      <c r="H16" s="23"/>
      <c r="I16" s="23"/>
      <c r="J16" s="23"/>
      <c r="K16" s="23">
        <v>1950</v>
      </c>
      <c r="L16" s="23">
        <v>430</v>
      </c>
      <c r="M16" s="23">
        <v>315</v>
      </c>
      <c r="N16" s="29">
        <v>770</v>
      </c>
    </row>
    <row r="17" spans="1:14" s="10" customFormat="1" ht="22.5" customHeight="1" thickBot="1" x14ac:dyDescent="0.3">
      <c r="A17" s="121" t="s">
        <v>21</v>
      </c>
      <c r="B17" s="122"/>
      <c r="C17" s="30">
        <f>C15+C16</f>
        <v>0</v>
      </c>
      <c r="D17" s="30">
        <f t="shared" ref="D17:N17" si="2">D15+D16</f>
        <v>0</v>
      </c>
      <c r="E17" s="30">
        <f t="shared" si="2"/>
        <v>0</v>
      </c>
      <c r="F17" s="30">
        <f t="shared" si="2"/>
        <v>0</v>
      </c>
      <c r="G17" s="30">
        <f t="shared" si="2"/>
        <v>0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2226</v>
      </c>
      <c r="L17" s="30">
        <f t="shared" si="2"/>
        <v>941</v>
      </c>
      <c r="M17" s="30">
        <f t="shared" si="2"/>
        <v>3674</v>
      </c>
      <c r="N17" s="31">
        <f t="shared" si="2"/>
        <v>2217</v>
      </c>
    </row>
    <row r="18" spans="1:14" s="10" customFormat="1" ht="22.5" customHeight="1" thickBot="1" x14ac:dyDescent="0.3">
      <c r="A18" s="121" t="s">
        <v>27</v>
      </c>
      <c r="B18" s="122"/>
      <c r="C18" s="30">
        <f>C14+C17</f>
        <v>3920776.9999999991</v>
      </c>
      <c r="D18" s="30">
        <f t="shared" ref="D18:M18" si="3">D14+D17</f>
        <v>3347012.3072600011</v>
      </c>
      <c r="E18" s="30">
        <f t="shared" si="3"/>
        <v>3311842.81085</v>
      </c>
      <c r="F18" s="30">
        <f t="shared" si="3"/>
        <v>2581326.6494999998</v>
      </c>
      <c r="G18" s="30">
        <f t="shared" si="3"/>
        <v>2125741.3066000002</v>
      </c>
      <c r="H18" s="30">
        <f t="shared" si="3"/>
        <v>1613588.4422999998</v>
      </c>
      <c r="I18" s="30">
        <f t="shared" si="3"/>
        <v>1511450.7514999998</v>
      </c>
      <c r="J18" s="30">
        <f t="shared" si="3"/>
        <v>2007746.2413999995</v>
      </c>
      <c r="K18" s="30">
        <f t="shared" si="3"/>
        <v>2949497.9999999995</v>
      </c>
      <c r="L18" s="30">
        <f t="shared" si="3"/>
        <v>4367062.9999999991</v>
      </c>
      <c r="M18" s="30">
        <f t="shared" si="3"/>
        <v>5069700</v>
      </c>
      <c r="N18" s="31">
        <f>N14+N17</f>
        <v>5649992.0000000009</v>
      </c>
    </row>
    <row r="22" spans="1:14" ht="22.5" hidden="1" customHeight="1" x14ac:dyDescent="0.25">
      <c r="B22" s="1" t="s">
        <v>29</v>
      </c>
      <c r="C22" s="1">
        <v>2701405.9999999991</v>
      </c>
      <c r="D22" s="1">
        <v>1975921.3072600006</v>
      </c>
      <c r="E22" s="1">
        <v>2256105.81085</v>
      </c>
      <c r="F22" s="1">
        <v>1511395.6494999998</v>
      </c>
      <c r="G22" s="1">
        <v>1158088.3066000002</v>
      </c>
      <c r="H22" s="1">
        <v>1030009.4422999998</v>
      </c>
      <c r="I22" s="1">
        <v>841668.75149999978</v>
      </c>
      <c r="J22" s="1">
        <v>1299672.2413999997</v>
      </c>
      <c r="K22" s="1">
        <v>2088121.9999999998</v>
      </c>
      <c r="L22" s="1">
        <v>3509817.9999999995</v>
      </c>
      <c r="M22" s="1">
        <v>3704034</v>
      </c>
      <c r="N22" s="1">
        <v>4390977.0000000009</v>
      </c>
    </row>
    <row r="23" spans="1:14" ht="22.5" hidden="1" customHeight="1" x14ac:dyDescent="0.25">
      <c r="B23" s="1" t="s">
        <v>30</v>
      </c>
      <c r="C23" s="12">
        <v>2064040</v>
      </c>
      <c r="D23" s="12">
        <v>1377904</v>
      </c>
      <c r="E23" s="12">
        <v>1546106</v>
      </c>
      <c r="F23" s="12">
        <v>932535</v>
      </c>
      <c r="G23" s="12">
        <v>546501</v>
      </c>
      <c r="H23" s="12">
        <v>310744</v>
      </c>
      <c r="I23" s="12">
        <v>580088</v>
      </c>
      <c r="J23" s="12">
        <v>685718</v>
      </c>
      <c r="K23" s="12">
        <v>823174</v>
      </c>
      <c r="L23" s="12">
        <v>1480864</v>
      </c>
      <c r="M23" s="12">
        <v>1565434</v>
      </c>
      <c r="N23" s="12">
        <v>1823678</v>
      </c>
    </row>
    <row r="24" spans="1:14" ht="22.5" hidden="1" customHeight="1" x14ac:dyDescent="0.25">
      <c r="B24" s="1" t="s">
        <v>31</v>
      </c>
      <c r="C24" s="13">
        <f>C22-C23</f>
        <v>637365.99999999907</v>
      </c>
      <c r="D24" s="13">
        <f t="shared" ref="D24:N24" si="4">D22-D23</f>
        <v>598017.30726000061</v>
      </c>
      <c r="E24" s="13">
        <f t="shared" si="4"/>
        <v>709999.81085000001</v>
      </c>
      <c r="F24" s="13">
        <f t="shared" si="4"/>
        <v>578860.64949999982</v>
      </c>
      <c r="G24" s="13">
        <f t="shared" si="4"/>
        <v>611587.30660000024</v>
      </c>
      <c r="H24" s="13">
        <f t="shared" si="4"/>
        <v>719265.44229999976</v>
      </c>
      <c r="I24" s="13">
        <f t="shared" si="4"/>
        <v>261580.75149999978</v>
      </c>
      <c r="J24" s="13">
        <f t="shared" si="4"/>
        <v>613954.24139999971</v>
      </c>
      <c r="K24" s="13">
        <f t="shared" si="4"/>
        <v>1264947.9999999998</v>
      </c>
      <c r="L24" s="13">
        <f t="shared" si="4"/>
        <v>2028953.9999999995</v>
      </c>
      <c r="M24" s="13">
        <f t="shared" si="4"/>
        <v>2138600</v>
      </c>
      <c r="N24" s="13">
        <f t="shared" si="4"/>
        <v>2567299.0000000009</v>
      </c>
    </row>
  </sheetData>
  <mergeCells count="9">
    <mergeCell ref="A15:A16"/>
    <mergeCell ref="A17:B17"/>
    <mergeCell ref="A18:B18"/>
    <mergeCell ref="A2:N2"/>
    <mergeCell ref="A4:A11"/>
    <mergeCell ref="B4:N4"/>
    <mergeCell ref="B10:N10"/>
    <mergeCell ref="A14:B14"/>
    <mergeCell ref="A12: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7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6" sqref="N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23" t="s">
        <v>26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37" t="s">
        <v>33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21" ht="15" x14ac:dyDescent="0.25">
      <c r="A5" s="137"/>
      <c r="B5" s="20" t="s">
        <v>15</v>
      </c>
      <c r="C5" s="7">
        <v>13132.000000000002</v>
      </c>
      <c r="D5" s="7">
        <v>16804.000000000004</v>
      </c>
      <c r="E5" s="11">
        <v>13651</v>
      </c>
      <c r="F5" s="7">
        <v>12521</v>
      </c>
      <c r="G5" s="41">
        <v>9695</v>
      </c>
      <c r="H5" s="11">
        <v>8914</v>
      </c>
      <c r="I5" s="11">
        <v>7143</v>
      </c>
      <c r="J5" s="11">
        <v>10452</v>
      </c>
      <c r="K5" s="11">
        <v>12606.504560000001</v>
      </c>
      <c r="L5" s="11">
        <v>13085</v>
      </c>
      <c r="M5" s="11">
        <v>13850</v>
      </c>
      <c r="N5" s="11">
        <v>5337.0000000000009</v>
      </c>
    </row>
    <row r="6" spans="1:21" ht="15" x14ac:dyDescent="0.25">
      <c r="A6" s="137"/>
      <c r="B6" s="20" t="s">
        <v>16</v>
      </c>
      <c r="C6" s="7">
        <v>2426063</v>
      </c>
      <c r="D6" s="7">
        <v>1839420.9999999995</v>
      </c>
      <c r="E6" s="7">
        <v>2107797</v>
      </c>
      <c r="F6" s="7">
        <v>1372243</v>
      </c>
      <c r="G6" s="41">
        <v>742109</v>
      </c>
      <c r="H6" s="11">
        <v>945841</v>
      </c>
      <c r="I6" s="11">
        <v>680269</v>
      </c>
      <c r="J6" s="11">
        <v>863024</v>
      </c>
      <c r="K6" s="11">
        <v>1265905.6470999988</v>
      </c>
      <c r="L6" s="11">
        <v>1846312</v>
      </c>
      <c r="M6" s="11">
        <v>2165826</v>
      </c>
      <c r="N6" s="11">
        <v>2658937</v>
      </c>
    </row>
    <row r="7" spans="1:21" ht="15" x14ac:dyDescent="0.25">
      <c r="A7" s="137"/>
      <c r="B7" s="20" t="s">
        <v>17</v>
      </c>
      <c r="C7" s="7">
        <v>2583631</v>
      </c>
      <c r="D7" s="7">
        <v>2040286</v>
      </c>
      <c r="E7" s="11">
        <v>2192011</v>
      </c>
      <c r="F7" s="7">
        <v>1504293</v>
      </c>
      <c r="G7" s="41">
        <v>1166668</v>
      </c>
      <c r="H7" s="11">
        <v>846578</v>
      </c>
      <c r="I7" s="43">
        <v>705304</v>
      </c>
      <c r="J7" s="11">
        <v>957819</v>
      </c>
      <c r="K7" s="11">
        <v>1089428.6099600065</v>
      </c>
      <c r="L7" s="11">
        <v>1729149</v>
      </c>
      <c r="M7" s="11">
        <v>2432239</v>
      </c>
      <c r="N7" s="11">
        <v>2879216</v>
      </c>
    </row>
    <row r="8" spans="1:21" ht="15" x14ac:dyDescent="0.25">
      <c r="A8" s="137"/>
      <c r="B8" s="20" t="s">
        <v>18</v>
      </c>
      <c r="C8" s="7">
        <v>414248</v>
      </c>
      <c r="D8" s="7">
        <v>425289</v>
      </c>
      <c r="E8" s="11">
        <v>358310</v>
      </c>
      <c r="F8" s="7">
        <v>301857</v>
      </c>
      <c r="G8" s="41">
        <v>220285</v>
      </c>
      <c r="H8" s="11">
        <v>182067</v>
      </c>
      <c r="I8" s="11">
        <v>148279</v>
      </c>
      <c r="J8" s="11">
        <v>192236</v>
      </c>
      <c r="K8" s="11">
        <v>248153.02120000025</v>
      </c>
      <c r="L8" s="11">
        <v>281106</v>
      </c>
      <c r="M8" s="11">
        <v>351676</v>
      </c>
      <c r="N8" s="11">
        <v>377748.99999999994</v>
      </c>
    </row>
    <row r="9" spans="1:21" ht="15.75" thickBot="1" x14ac:dyDescent="0.3">
      <c r="A9" s="137"/>
      <c r="B9" s="22" t="s">
        <v>19</v>
      </c>
      <c r="C9" s="14">
        <v>40910.000000000007</v>
      </c>
      <c r="D9" s="14">
        <v>36769.999999999993</v>
      </c>
      <c r="E9" s="23">
        <v>32396</v>
      </c>
      <c r="F9" s="14">
        <v>45849</v>
      </c>
      <c r="G9" s="42">
        <v>32263</v>
      </c>
      <c r="H9" s="23">
        <v>38809</v>
      </c>
      <c r="I9" s="23">
        <v>48263</v>
      </c>
      <c r="J9" s="23">
        <v>28791</v>
      </c>
      <c r="K9" s="23">
        <v>67960.570000000007</v>
      </c>
      <c r="L9" s="23">
        <v>36937</v>
      </c>
      <c r="M9" s="23">
        <v>22119</v>
      </c>
      <c r="N9" s="23">
        <v>23242</v>
      </c>
    </row>
    <row r="10" spans="1:21" ht="15" x14ac:dyDescent="0.25">
      <c r="A10" s="137"/>
      <c r="B10" s="138" t="s">
        <v>20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21" ht="15.75" thickBot="1" x14ac:dyDescent="0.3">
      <c r="A11" s="137"/>
      <c r="B11" s="9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94">
        <v>488</v>
      </c>
    </row>
    <row r="12" spans="1:21" ht="15" x14ac:dyDescent="0.25">
      <c r="A12" s="135" t="s">
        <v>32</v>
      </c>
      <c r="B12" s="32" t="s">
        <v>16</v>
      </c>
      <c r="C12" s="34">
        <v>2.6019999999999999</v>
      </c>
      <c r="D12" s="34">
        <v>1.907</v>
      </c>
      <c r="E12" s="34">
        <v>2.1819999999999999</v>
      </c>
      <c r="F12" s="34">
        <v>1.399</v>
      </c>
      <c r="G12" s="34">
        <v>0.84699999999999998</v>
      </c>
      <c r="H12" s="40">
        <v>1.3650000000000002</v>
      </c>
      <c r="I12" s="44">
        <v>0.98599999999999999</v>
      </c>
      <c r="J12" s="40">
        <v>1.1499999999999999</v>
      </c>
      <c r="K12" s="40">
        <v>1.887</v>
      </c>
      <c r="L12" s="40">
        <v>2.6</v>
      </c>
      <c r="M12" s="40">
        <v>2.903</v>
      </c>
      <c r="N12" s="40">
        <v>3.3849999999999998</v>
      </c>
      <c r="S12" s="65"/>
      <c r="U12" s="67"/>
    </row>
    <row r="13" spans="1:21" ht="15" x14ac:dyDescent="0.25">
      <c r="A13" s="143"/>
      <c r="B13" s="45" t="s">
        <v>17</v>
      </c>
      <c r="C13" s="46">
        <v>2.6110000000000002</v>
      </c>
      <c r="D13" s="46">
        <v>2.2549999999999999</v>
      </c>
      <c r="E13" s="46">
        <v>2.395</v>
      </c>
      <c r="F13" s="46">
        <v>1.6850000000000001</v>
      </c>
      <c r="G13" s="46">
        <v>1.3160000000000001</v>
      </c>
      <c r="H13" s="47">
        <v>1.0249999999999999</v>
      </c>
      <c r="I13" s="48">
        <v>1.0880000000000001</v>
      </c>
      <c r="J13" s="47">
        <v>1.3939999999999999</v>
      </c>
      <c r="K13" s="47">
        <v>1.925</v>
      </c>
      <c r="L13" s="47">
        <v>2.5659999999999998</v>
      </c>
      <c r="M13" s="47">
        <v>3.6379999999999999</v>
      </c>
      <c r="N13" s="47">
        <v>4.1260000000000003</v>
      </c>
      <c r="S13" s="65"/>
    </row>
    <row r="14" spans="1:21" ht="15" x14ac:dyDescent="0.25">
      <c r="A14" s="49"/>
      <c r="B14" s="50" t="s">
        <v>18</v>
      </c>
      <c r="C14" s="51"/>
      <c r="D14" s="51"/>
      <c r="E14" s="51"/>
      <c r="F14" s="51"/>
      <c r="G14" s="51"/>
      <c r="H14" s="52"/>
      <c r="I14" s="53">
        <v>2E-3</v>
      </c>
      <c r="J14" s="52">
        <v>1.7000000000000001E-2</v>
      </c>
      <c r="K14" s="52">
        <v>2.1999999999999999E-2</v>
      </c>
      <c r="L14" s="52">
        <v>2.4E-2</v>
      </c>
      <c r="M14" s="52">
        <v>3.7999999999999999E-2</v>
      </c>
      <c r="N14" s="52">
        <v>8.9999999999999993E-3</v>
      </c>
      <c r="S14" s="65"/>
    </row>
    <row r="15" spans="1:21" ht="15.75" thickBot="1" x14ac:dyDescent="0.3">
      <c r="A15" s="141" t="s">
        <v>21</v>
      </c>
      <c r="B15" s="142"/>
      <c r="C15" s="24">
        <f>SUM(C5:C9,C11)</f>
        <v>5477984</v>
      </c>
      <c r="D15" s="24">
        <f t="shared" ref="D15:M15" si="0">SUM(D5:D9,D11)</f>
        <v>4358570</v>
      </c>
      <c r="E15" s="24">
        <f t="shared" si="0"/>
        <v>4704165</v>
      </c>
      <c r="F15" s="24">
        <f t="shared" si="0"/>
        <v>3236763</v>
      </c>
      <c r="G15" s="24">
        <f>SUM(G5:G9,G11)</f>
        <v>2171020</v>
      </c>
      <c r="H15" s="24">
        <f>SUM(H5:H9,H11)</f>
        <v>2022209</v>
      </c>
      <c r="I15" s="24">
        <f>SUM(I5:I9,I11)</f>
        <v>1589258</v>
      </c>
      <c r="J15" s="24">
        <f>SUM(J5:J9,J11)</f>
        <v>2052322</v>
      </c>
      <c r="K15" s="24">
        <f t="shared" si="0"/>
        <v>2684054.3528200057</v>
      </c>
      <c r="L15" s="24">
        <f t="shared" si="0"/>
        <v>3906589</v>
      </c>
      <c r="M15" s="24">
        <f t="shared" si="0"/>
        <v>4985710</v>
      </c>
      <c r="N15" s="24">
        <f>SUM(N5:N9,N11)</f>
        <v>5944969</v>
      </c>
      <c r="S15" s="65"/>
    </row>
    <row r="16" spans="1:21" s="10" customFormat="1" ht="36.75" customHeight="1" x14ac:dyDescent="0.25">
      <c r="A16" s="119" t="s">
        <v>28</v>
      </c>
      <c r="B16" s="25" t="s">
        <v>18</v>
      </c>
      <c r="C16" s="26">
        <v>1685</v>
      </c>
      <c r="D16" s="26">
        <v>1348</v>
      </c>
      <c r="E16" s="26">
        <v>901</v>
      </c>
      <c r="F16" s="26">
        <v>821</v>
      </c>
      <c r="G16" s="26">
        <v>481</v>
      </c>
      <c r="H16" s="26">
        <v>457</v>
      </c>
      <c r="I16" s="26">
        <v>445</v>
      </c>
      <c r="J16" s="26">
        <v>414</v>
      </c>
      <c r="K16" s="26">
        <v>1113</v>
      </c>
      <c r="L16" s="26">
        <v>1002</v>
      </c>
      <c r="M16" s="26">
        <v>1338</v>
      </c>
      <c r="N16" s="26">
        <v>1338</v>
      </c>
      <c r="S16" s="66"/>
      <c r="U16" s="67"/>
    </row>
    <row r="17" spans="1:21" s="10" customFormat="1" ht="52.5" customHeight="1" thickBot="1" x14ac:dyDescent="0.3">
      <c r="A17" s="120"/>
      <c r="B17" s="28" t="s">
        <v>19</v>
      </c>
      <c r="C17" s="23">
        <v>750</v>
      </c>
      <c r="D17" s="23">
        <v>931</v>
      </c>
      <c r="E17" s="23">
        <v>1902</v>
      </c>
      <c r="F17" s="23">
        <v>1049</v>
      </c>
      <c r="G17" s="23">
        <v>765</v>
      </c>
      <c r="H17" s="23">
        <v>1075</v>
      </c>
      <c r="I17" s="23">
        <v>832</v>
      </c>
      <c r="J17" s="23">
        <v>823</v>
      </c>
      <c r="K17" s="23">
        <v>802</v>
      </c>
      <c r="L17" s="23">
        <v>1279</v>
      </c>
      <c r="M17" s="23">
        <v>836</v>
      </c>
      <c r="N17" s="23">
        <v>836</v>
      </c>
      <c r="S17" s="66"/>
      <c r="U17" s="67"/>
    </row>
    <row r="18" spans="1:21" s="10" customFormat="1" ht="22.5" customHeight="1" thickBot="1" x14ac:dyDescent="0.3">
      <c r="A18" s="121" t="s">
        <v>21</v>
      </c>
      <c r="B18" s="122"/>
      <c r="C18" s="30">
        <f>C16+C17</f>
        <v>2435</v>
      </c>
      <c r="D18" s="30">
        <f t="shared" ref="D18:N18" si="1">D16+D17</f>
        <v>2279</v>
      </c>
      <c r="E18" s="30">
        <f t="shared" si="1"/>
        <v>2803</v>
      </c>
      <c r="F18" s="30">
        <f t="shared" si="1"/>
        <v>1870</v>
      </c>
      <c r="G18" s="30">
        <f>G16+G17</f>
        <v>1246</v>
      </c>
      <c r="H18" s="30">
        <f>H16+H17</f>
        <v>1532</v>
      </c>
      <c r="I18" s="30">
        <f t="shared" si="1"/>
        <v>1277</v>
      </c>
      <c r="J18" s="30">
        <f t="shared" si="1"/>
        <v>1237</v>
      </c>
      <c r="K18" s="30">
        <f t="shared" si="1"/>
        <v>1915</v>
      </c>
      <c r="L18" s="30">
        <f t="shared" si="1"/>
        <v>2281</v>
      </c>
      <c r="M18" s="30">
        <f t="shared" si="1"/>
        <v>2174</v>
      </c>
      <c r="N18" s="31">
        <f t="shared" si="1"/>
        <v>2174</v>
      </c>
      <c r="S18" s="66"/>
    </row>
    <row r="19" spans="1:21" s="10" customFormat="1" ht="22.5" customHeight="1" thickBot="1" x14ac:dyDescent="0.3">
      <c r="A19" s="121" t="s">
        <v>27</v>
      </c>
      <c r="B19" s="122"/>
      <c r="C19" s="30">
        <f>C15+C18</f>
        <v>5480419</v>
      </c>
      <c r="D19" s="30">
        <f t="shared" ref="D19:N19" si="2">D15+D18</f>
        <v>4360849</v>
      </c>
      <c r="E19" s="30">
        <f t="shared" si="2"/>
        <v>4706968</v>
      </c>
      <c r="F19" s="30">
        <f t="shared" si="2"/>
        <v>3238633</v>
      </c>
      <c r="G19" s="30">
        <f t="shared" si="2"/>
        <v>2172266</v>
      </c>
      <c r="H19" s="30">
        <f>H15+H18</f>
        <v>2023741</v>
      </c>
      <c r="I19" s="30">
        <f t="shared" si="2"/>
        <v>1590535</v>
      </c>
      <c r="J19" s="30">
        <f t="shared" si="2"/>
        <v>2053559</v>
      </c>
      <c r="K19" s="30">
        <f t="shared" si="2"/>
        <v>2685969.3528200057</v>
      </c>
      <c r="L19" s="30">
        <f t="shared" si="2"/>
        <v>3908870</v>
      </c>
      <c r="M19" s="30">
        <f t="shared" si="2"/>
        <v>4987884</v>
      </c>
      <c r="N19" s="31">
        <f t="shared" si="2"/>
        <v>5947143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N22" s="65"/>
      <c r="S22" s="65"/>
    </row>
    <row r="23" spans="1:21" ht="22.5" customHeight="1" x14ac:dyDescent="0.25">
      <c r="N23" s="65"/>
      <c r="Q23" s="65"/>
      <c r="S23" s="65"/>
    </row>
    <row r="24" spans="1:21" ht="22.5" customHeight="1" x14ac:dyDescent="0.25">
      <c r="J24" s="68"/>
      <c r="K24" s="69"/>
      <c r="L24" s="70"/>
      <c r="N24" s="65"/>
      <c r="Q24" s="65"/>
      <c r="S24" s="65"/>
    </row>
    <row r="25" spans="1:21" ht="22.5" customHeight="1" x14ac:dyDescent="0.25">
      <c r="J25" s="71"/>
      <c r="K25" s="72"/>
      <c r="L25" s="73"/>
      <c r="N25" s="65"/>
      <c r="Q25" s="65"/>
      <c r="S25" s="65"/>
    </row>
    <row r="26" spans="1:21" ht="22.5" customHeight="1" x14ac:dyDescent="0.25">
      <c r="J26" s="71"/>
      <c r="K26" s="72"/>
      <c r="L26" s="73"/>
      <c r="N26" s="65"/>
      <c r="S26" s="65"/>
    </row>
    <row r="27" spans="1:21" ht="22.5" customHeight="1" x14ac:dyDescent="0.25">
      <c r="H27" s="13"/>
      <c r="J27" s="71"/>
      <c r="K27" s="72"/>
      <c r="L27" s="73"/>
      <c r="O27" s="65"/>
      <c r="R27" s="65"/>
      <c r="S27" s="65"/>
    </row>
    <row r="28" spans="1:21" ht="22.5" customHeight="1" x14ac:dyDescent="0.25">
      <c r="E28" s="61"/>
      <c r="F28" s="64"/>
      <c r="J28" s="68"/>
      <c r="K28" s="69"/>
      <c r="L28" s="73"/>
      <c r="M28" s="65"/>
      <c r="N28" s="65"/>
      <c r="O28" s="65"/>
      <c r="R28" s="65"/>
    </row>
    <row r="29" spans="1:21" ht="22.5" customHeight="1" x14ac:dyDescent="0.25">
      <c r="E29" s="61"/>
      <c r="F29" s="64"/>
      <c r="J29" s="68"/>
      <c r="K29" s="69"/>
      <c r="L29" s="73"/>
      <c r="N29" s="65"/>
      <c r="O29" s="65"/>
      <c r="R29" s="65"/>
    </row>
    <row r="30" spans="1:21" ht="22.5" customHeight="1" x14ac:dyDescent="0.25">
      <c r="E30" s="61"/>
      <c r="F30" s="64"/>
      <c r="J30" s="68"/>
      <c r="K30" s="69"/>
      <c r="L30" s="73"/>
      <c r="R30" s="65"/>
      <c r="S30" s="65"/>
    </row>
    <row r="31" spans="1:21" ht="22.5" customHeight="1" x14ac:dyDescent="0.25">
      <c r="D31" s="55"/>
      <c r="E31" s="62"/>
      <c r="F31" s="56"/>
      <c r="G31" s="57"/>
      <c r="H31" s="58"/>
      <c r="J31" s="68"/>
      <c r="K31" s="69"/>
      <c r="L31" s="73"/>
      <c r="R31" s="65"/>
      <c r="S31" s="65"/>
    </row>
    <row r="32" spans="1:21" ht="22.5" customHeight="1" x14ac:dyDescent="0.25">
      <c r="D32" s="55"/>
      <c r="E32" s="62"/>
      <c r="F32" s="56"/>
      <c r="G32" s="57"/>
      <c r="H32" s="58"/>
      <c r="J32" s="68"/>
      <c r="K32" s="69"/>
      <c r="L32" s="73"/>
      <c r="S32" s="65"/>
    </row>
    <row r="33" spans="4:12" ht="22.5" customHeight="1" x14ac:dyDescent="0.25">
      <c r="D33" s="55"/>
      <c r="E33" s="62"/>
      <c r="F33" s="56"/>
      <c r="G33" s="57"/>
      <c r="H33" s="58"/>
      <c r="J33" s="68"/>
      <c r="K33" s="69"/>
      <c r="L33" s="73"/>
    </row>
    <row r="34" spans="4:12" ht="22.5" customHeight="1" x14ac:dyDescent="0.25">
      <c r="D34" s="55"/>
      <c r="E34" s="62"/>
      <c r="F34" s="56"/>
      <c r="G34" s="57"/>
      <c r="H34" s="58"/>
      <c r="J34" s="68"/>
      <c r="K34" s="69"/>
      <c r="L34" s="73"/>
    </row>
    <row r="35" spans="4:12" ht="22.5" customHeight="1" x14ac:dyDescent="0.25">
      <c r="D35" s="55"/>
      <c r="E35" s="62"/>
      <c r="F35" s="56"/>
      <c r="G35" s="57"/>
      <c r="H35" s="58"/>
      <c r="J35" s="68"/>
      <c r="K35" s="69"/>
      <c r="L35" s="73"/>
    </row>
    <row r="36" spans="4:12" ht="22.5" customHeight="1" x14ac:dyDescent="0.25">
      <c r="D36" s="55"/>
      <c r="E36" s="62"/>
      <c r="F36" s="56"/>
      <c r="G36" s="57"/>
      <c r="H36" s="58"/>
      <c r="J36" s="68"/>
      <c r="K36" s="69"/>
      <c r="L36" s="73"/>
    </row>
    <row r="37" spans="4:12" ht="22.5" customHeight="1" x14ac:dyDescent="0.25">
      <c r="D37" s="59"/>
      <c r="E37" s="63"/>
      <c r="F37" s="60"/>
      <c r="G37" s="59"/>
      <c r="H37" s="58"/>
      <c r="J37" s="74"/>
      <c r="K37" s="75"/>
      <c r="L37" s="73"/>
    </row>
    <row r="38" spans="4:12" ht="29.25" customHeight="1" x14ac:dyDescent="0.25">
      <c r="D38" s="59"/>
      <c r="E38" s="63"/>
      <c r="F38" s="60"/>
      <c r="G38" s="59"/>
      <c r="H38" s="58"/>
      <c r="J38" s="68"/>
      <c r="K38" s="69"/>
      <c r="L38" s="73"/>
    </row>
    <row r="39" spans="4:12" ht="22.5" customHeight="1" x14ac:dyDescent="0.25">
      <c r="D39" s="59"/>
      <c r="E39" s="63"/>
      <c r="F39" s="60"/>
      <c r="G39" s="60"/>
      <c r="H39" s="58"/>
      <c r="J39" s="74"/>
      <c r="K39" s="75"/>
      <c r="L39" s="73"/>
    </row>
    <row r="40" spans="4:12" ht="22.5" customHeight="1" x14ac:dyDescent="0.25">
      <c r="D40" s="59"/>
      <c r="E40" s="63"/>
      <c r="F40" s="60"/>
      <c r="G40" s="60"/>
      <c r="H40" s="58"/>
      <c r="J40" s="76"/>
      <c r="K40" s="77"/>
      <c r="L40" s="73"/>
    </row>
    <row r="41" spans="4:12" ht="22.5" customHeight="1" x14ac:dyDescent="0.25">
      <c r="D41" s="59"/>
      <c r="E41" s="63"/>
      <c r="F41" s="60"/>
      <c r="G41" s="60"/>
      <c r="H41" s="58"/>
      <c r="I41" s="78"/>
    </row>
    <row r="42" spans="4:12" ht="22.5" customHeight="1" x14ac:dyDescent="0.25">
      <c r="D42" s="59"/>
      <c r="E42" s="63"/>
      <c r="F42" s="60"/>
      <c r="G42" s="60"/>
      <c r="H42" s="58"/>
      <c r="I42" s="78"/>
    </row>
    <row r="43" spans="4:12" ht="22.5" customHeight="1" x14ac:dyDescent="0.25">
      <c r="D43" s="59"/>
      <c r="E43" s="63"/>
      <c r="F43" s="60"/>
      <c r="G43" s="60"/>
      <c r="H43" s="58"/>
      <c r="I43" s="78"/>
    </row>
    <row r="44" spans="4:12" ht="22.5" customHeight="1" x14ac:dyDescent="0.25">
      <c r="D44" s="59"/>
      <c r="E44" s="60"/>
      <c r="F44" s="60"/>
      <c r="G44" s="60"/>
      <c r="H44" s="58"/>
      <c r="I44" s="78"/>
    </row>
    <row r="45" spans="4:12" ht="22.5" customHeight="1" x14ac:dyDescent="0.25">
      <c r="I45" s="78"/>
    </row>
    <row r="46" spans="4:12" ht="22.5" customHeight="1" x14ac:dyDescent="0.25">
      <c r="I46" s="78"/>
    </row>
    <row r="52" spans="8:10" ht="22.5" customHeight="1" x14ac:dyDescent="0.25">
      <c r="H52" s="79"/>
      <c r="I52" s="80"/>
      <c r="J52" s="81"/>
    </row>
    <row r="53" spans="8:10" ht="22.5" customHeight="1" x14ac:dyDescent="0.25">
      <c r="H53" s="79"/>
      <c r="I53" s="80"/>
      <c r="J53" s="81"/>
    </row>
    <row r="54" spans="8:10" ht="22.5" customHeight="1" x14ac:dyDescent="0.25">
      <c r="H54" s="79"/>
      <c r="I54" s="80"/>
      <c r="J54" s="81"/>
    </row>
    <row r="55" spans="8:10" ht="22.5" customHeight="1" x14ac:dyDescent="0.25">
      <c r="H55" s="79"/>
      <c r="I55" s="80"/>
      <c r="J55" s="81"/>
    </row>
    <row r="56" spans="8:10" ht="22.5" customHeight="1" x14ac:dyDescent="0.25">
      <c r="H56" s="82"/>
      <c r="I56" s="75"/>
      <c r="J56" s="83"/>
    </row>
    <row r="57" spans="8:10" ht="22.5" customHeight="1" x14ac:dyDescent="0.25">
      <c r="H57" s="82"/>
      <c r="I57" s="75"/>
      <c r="J57" s="83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5:B15"/>
    <mergeCell ref="A12:A13"/>
  </mergeCells>
  <dataValidations disablePrompts="1" count="2">
    <dataValidation type="list" allowBlank="1" showInputMessage="1" showErrorMessage="1" sqref="E31:E36">
      <formula1>Потребление</formula1>
    </dataValidation>
    <dataValidation type="list" allowBlank="1" showInputMessage="1" showErrorMessage="1" sqref="F31:F36">
      <formula1>МВт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7" sqref="H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23" t="s">
        <v>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37" t="s">
        <v>33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21" ht="15" x14ac:dyDescent="0.25">
      <c r="A5" s="137"/>
      <c r="B5" s="20" t="s">
        <v>15</v>
      </c>
      <c r="C5" s="7">
        <v>15796.000000000002</v>
      </c>
      <c r="D5" s="7">
        <v>15545</v>
      </c>
      <c r="E5" s="11">
        <v>10293</v>
      </c>
      <c r="F5" s="7">
        <v>9533.9999999999982</v>
      </c>
      <c r="G5" s="41">
        <v>8212</v>
      </c>
      <c r="H5" s="41">
        <v>6042</v>
      </c>
      <c r="I5" s="11">
        <v>6476.9999999999991</v>
      </c>
      <c r="J5" s="11">
        <v>8982</v>
      </c>
      <c r="K5" s="11">
        <v>12452</v>
      </c>
      <c r="L5" s="11">
        <v>12439</v>
      </c>
      <c r="M5" s="11">
        <v>14096</v>
      </c>
      <c r="N5" s="11">
        <v>17762</v>
      </c>
    </row>
    <row r="6" spans="1:21" ht="15" x14ac:dyDescent="0.25">
      <c r="A6" s="137"/>
      <c r="B6" s="20" t="s">
        <v>16</v>
      </c>
      <c r="C6" s="7">
        <v>2422581</v>
      </c>
      <c r="D6" s="7">
        <v>1815933</v>
      </c>
      <c r="E6" s="7">
        <v>1720818.0000000002</v>
      </c>
      <c r="F6" s="7">
        <v>1465312</v>
      </c>
      <c r="G6" s="41">
        <v>1230703</v>
      </c>
      <c r="H6" s="41">
        <v>947502.99999999988</v>
      </c>
      <c r="I6" s="11">
        <v>681284</v>
      </c>
      <c r="J6" s="11">
        <v>894969</v>
      </c>
      <c r="K6" s="11">
        <v>1363137</v>
      </c>
      <c r="L6" s="11">
        <v>1665547</v>
      </c>
      <c r="M6" s="11">
        <v>1993050.0000000002</v>
      </c>
      <c r="N6" s="11">
        <v>2329149</v>
      </c>
    </row>
    <row r="7" spans="1:21" ht="15" x14ac:dyDescent="0.25">
      <c r="A7" s="137"/>
      <c r="B7" s="20" t="s">
        <v>17</v>
      </c>
      <c r="C7" s="7">
        <v>2722547</v>
      </c>
      <c r="D7" s="7">
        <v>2243532</v>
      </c>
      <c r="E7" s="11">
        <v>1972540</v>
      </c>
      <c r="F7" s="7">
        <v>1737516</v>
      </c>
      <c r="G7" s="41">
        <v>1651466.0000000002</v>
      </c>
      <c r="H7" s="41">
        <v>904734.00000000012</v>
      </c>
      <c r="I7" s="43">
        <v>682184</v>
      </c>
      <c r="J7" s="11">
        <v>1022418</v>
      </c>
      <c r="K7" s="11">
        <v>1047084.0000000001</v>
      </c>
      <c r="L7" s="11">
        <v>1669955.0000000002</v>
      </c>
      <c r="M7" s="11">
        <v>2050145</v>
      </c>
      <c r="N7" s="11">
        <v>2255319.9999999995</v>
      </c>
    </row>
    <row r="8" spans="1:21" ht="15" x14ac:dyDescent="0.25">
      <c r="A8" s="137"/>
      <c r="B8" s="20" t="s">
        <v>18</v>
      </c>
      <c r="C8" s="7">
        <v>439604.99999999994</v>
      </c>
      <c r="D8" s="7">
        <v>353196</v>
      </c>
      <c r="E8" s="11">
        <v>317274</v>
      </c>
      <c r="F8" s="7">
        <v>297206</v>
      </c>
      <c r="G8" s="41">
        <v>236077</v>
      </c>
      <c r="H8" s="41">
        <v>174536.99999999997</v>
      </c>
      <c r="I8" s="11">
        <v>159131</v>
      </c>
      <c r="J8" s="11">
        <v>175180</v>
      </c>
      <c r="K8" s="11">
        <v>184618</v>
      </c>
      <c r="L8" s="11">
        <v>344273</v>
      </c>
      <c r="M8" s="11">
        <v>328289</v>
      </c>
      <c r="N8" s="11">
        <v>341427</v>
      </c>
    </row>
    <row r="9" spans="1:21" ht="15.75" thickBot="1" x14ac:dyDescent="0.3">
      <c r="A9" s="137"/>
      <c r="B9" s="22" t="s">
        <v>19</v>
      </c>
      <c r="C9" s="14">
        <v>43835</v>
      </c>
      <c r="D9" s="14">
        <v>42205</v>
      </c>
      <c r="E9" s="23">
        <v>32648.000000000004</v>
      </c>
      <c r="F9" s="14">
        <v>37624</v>
      </c>
      <c r="G9" s="42">
        <v>37119</v>
      </c>
      <c r="H9" s="42">
        <v>29826</v>
      </c>
      <c r="I9" s="23">
        <v>29609</v>
      </c>
      <c r="J9" s="23">
        <v>36961</v>
      </c>
      <c r="K9" s="23">
        <v>34124</v>
      </c>
      <c r="L9" s="23">
        <v>39212</v>
      </c>
      <c r="M9" s="23">
        <v>34412</v>
      </c>
      <c r="N9" s="23">
        <v>36744</v>
      </c>
    </row>
    <row r="10" spans="1:21" ht="15" x14ac:dyDescent="0.25">
      <c r="A10" s="137"/>
      <c r="B10" s="138" t="s">
        <v>20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21" ht="15.75" thickBot="1" x14ac:dyDescent="0.3">
      <c r="A11" s="137"/>
      <c r="B11" s="93"/>
      <c r="C11" s="42">
        <v>7500</v>
      </c>
      <c r="D11" s="42">
        <v>5970</v>
      </c>
      <c r="E11" s="42">
        <v>3540</v>
      </c>
      <c r="F11" s="42">
        <v>2160</v>
      </c>
      <c r="G11" s="42">
        <v>1650</v>
      </c>
      <c r="H11" s="42">
        <v>0</v>
      </c>
      <c r="I11" s="42">
        <v>0</v>
      </c>
      <c r="J11" s="42">
        <v>0</v>
      </c>
      <c r="K11" s="42">
        <v>0</v>
      </c>
      <c r="L11" s="42">
        <v>2190</v>
      </c>
      <c r="M11" s="42">
        <v>2550</v>
      </c>
      <c r="N11" s="95">
        <v>3930</v>
      </c>
    </row>
    <row r="12" spans="1:21" ht="15" x14ac:dyDescent="0.25">
      <c r="A12" s="135" t="s">
        <v>32</v>
      </c>
      <c r="B12" s="32" t="s">
        <v>16</v>
      </c>
      <c r="C12" s="34">
        <v>2.6640000000000001</v>
      </c>
      <c r="D12" s="34">
        <v>2.1190000000000002</v>
      </c>
      <c r="E12" s="34">
        <v>1.873</v>
      </c>
      <c r="F12" s="34">
        <v>1.607</v>
      </c>
      <c r="G12" s="34">
        <v>1.417</v>
      </c>
      <c r="H12" s="34">
        <v>1.2450000000000001</v>
      </c>
      <c r="I12" s="44">
        <v>1.2450000000000001</v>
      </c>
      <c r="J12" s="40">
        <v>1.0089999999999999</v>
      </c>
      <c r="K12" s="40">
        <v>1.835</v>
      </c>
      <c r="L12" s="40">
        <v>1.881</v>
      </c>
      <c r="M12" s="40">
        <v>2.1920000000000002</v>
      </c>
      <c r="N12" s="40">
        <v>2.48</v>
      </c>
      <c r="S12" s="65"/>
      <c r="U12" s="67"/>
    </row>
    <row r="13" spans="1:21" ht="15" x14ac:dyDescent="0.25">
      <c r="A13" s="143"/>
      <c r="B13" s="45" t="s">
        <v>17</v>
      </c>
      <c r="C13" s="46">
        <v>2.6920000000000002</v>
      </c>
      <c r="D13" s="46">
        <v>2.569</v>
      </c>
      <c r="E13" s="46">
        <v>2.1030000000000002</v>
      </c>
      <c r="F13" s="46">
        <v>1.841</v>
      </c>
      <c r="G13" s="46">
        <v>1.8280000000000001</v>
      </c>
      <c r="H13" s="46">
        <v>1.0860000000000001</v>
      </c>
      <c r="I13" s="48">
        <v>1.0860000000000001</v>
      </c>
      <c r="J13" s="47">
        <v>1.19</v>
      </c>
      <c r="K13" s="47">
        <v>1.06</v>
      </c>
      <c r="L13" s="47">
        <v>1.831</v>
      </c>
      <c r="M13" s="47">
        <v>2.2090000000000001</v>
      </c>
      <c r="N13" s="47">
        <v>2.2650000000000001</v>
      </c>
      <c r="S13" s="65"/>
    </row>
    <row r="14" spans="1:21" ht="15" x14ac:dyDescent="0.25">
      <c r="A14" s="49"/>
      <c r="B14" s="50" t="s">
        <v>18</v>
      </c>
      <c r="C14" s="51">
        <v>2.5999999999999999E-2</v>
      </c>
      <c r="D14" s="51">
        <v>2.8000000000000001E-2</v>
      </c>
      <c r="E14" s="51">
        <v>1.6E-2</v>
      </c>
      <c r="F14" s="51">
        <v>1.7000000000000001E-2</v>
      </c>
      <c r="G14" s="51">
        <v>1.2E-2</v>
      </c>
      <c r="H14" s="51">
        <v>0.01</v>
      </c>
      <c r="I14" s="53">
        <v>0.01</v>
      </c>
      <c r="J14" s="52">
        <v>2.3E-2</v>
      </c>
      <c r="K14" s="52">
        <v>0.02</v>
      </c>
      <c r="L14" s="52">
        <v>2.1000000000000001E-2</v>
      </c>
      <c r="M14" s="52">
        <v>2.4E-2</v>
      </c>
      <c r="N14" s="52">
        <v>2.9000000000000001E-2</v>
      </c>
      <c r="S14" s="65"/>
    </row>
    <row r="15" spans="1:21" ht="15.75" thickBot="1" x14ac:dyDescent="0.3">
      <c r="A15" s="141" t="s">
        <v>21</v>
      </c>
      <c r="B15" s="142"/>
      <c r="C15" s="24">
        <f t="shared" ref="C15:N15" si="0">SUM(C5:C9,C11)</f>
        <v>5651864</v>
      </c>
      <c r="D15" s="24">
        <f t="shared" si="0"/>
        <v>4476381</v>
      </c>
      <c r="E15" s="24">
        <f t="shared" si="0"/>
        <v>4057113</v>
      </c>
      <c r="F15" s="24">
        <f t="shared" si="0"/>
        <v>3549352</v>
      </c>
      <c r="G15" s="24">
        <f t="shared" si="0"/>
        <v>3165227</v>
      </c>
      <c r="H15" s="24">
        <f t="shared" si="0"/>
        <v>2062642</v>
      </c>
      <c r="I15" s="24">
        <f t="shared" si="0"/>
        <v>1558685</v>
      </c>
      <c r="J15" s="24">
        <f t="shared" si="0"/>
        <v>2138510</v>
      </c>
      <c r="K15" s="24">
        <f t="shared" si="0"/>
        <v>2641415</v>
      </c>
      <c r="L15" s="24">
        <f t="shared" si="0"/>
        <v>3733616</v>
      </c>
      <c r="M15" s="24">
        <f t="shared" si="0"/>
        <v>4422542</v>
      </c>
      <c r="N15" s="24">
        <f t="shared" si="0"/>
        <v>4984332</v>
      </c>
      <c r="S15" s="65"/>
    </row>
    <row r="16" spans="1:21" s="10" customFormat="1" ht="36.75" customHeight="1" x14ac:dyDescent="0.25">
      <c r="A16" s="119" t="s">
        <v>28</v>
      </c>
      <c r="B16" s="25" t="s">
        <v>18</v>
      </c>
      <c r="C16" s="26">
        <v>2379</v>
      </c>
      <c r="D16" s="26">
        <v>1857</v>
      </c>
      <c r="E16" s="26">
        <v>750</v>
      </c>
      <c r="F16" s="26">
        <v>689</v>
      </c>
      <c r="G16" s="26">
        <v>475</v>
      </c>
      <c r="H16" s="26">
        <v>473</v>
      </c>
      <c r="I16" s="26">
        <v>531</v>
      </c>
      <c r="J16" s="26">
        <v>325</v>
      </c>
      <c r="K16" s="26">
        <v>588</v>
      </c>
      <c r="L16" s="26">
        <v>675</v>
      </c>
      <c r="M16" s="26">
        <v>937</v>
      </c>
      <c r="N16" s="26">
        <v>871</v>
      </c>
      <c r="S16" s="66"/>
      <c r="U16" s="67"/>
    </row>
    <row r="17" spans="1:21" s="10" customFormat="1" ht="52.5" customHeight="1" thickBot="1" x14ac:dyDescent="0.3">
      <c r="A17" s="120"/>
      <c r="B17" s="28" t="s">
        <v>19</v>
      </c>
      <c r="C17" s="23">
        <v>1883</v>
      </c>
      <c r="D17" s="23">
        <v>779</v>
      </c>
      <c r="E17" s="23">
        <v>732</v>
      </c>
      <c r="F17" s="23">
        <v>845</v>
      </c>
      <c r="G17" s="23">
        <v>609</v>
      </c>
      <c r="H17" s="23">
        <v>815</v>
      </c>
      <c r="I17" s="23">
        <v>576</v>
      </c>
      <c r="J17" s="23">
        <v>706</v>
      </c>
      <c r="K17" s="23">
        <v>574</v>
      </c>
      <c r="L17" s="23">
        <v>647</v>
      </c>
      <c r="M17" s="23">
        <v>617</v>
      </c>
      <c r="N17" s="23">
        <v>773</v>
      </c>
      <c r="S17" s="66"/>
      <c r="U17" s="67"/>
    </row>
    <row r="18" spans="1:21" s="10" customFormat="1" ht="22.5" customHeight="1" thickBot="1" x14ac:dyDescent="0.3">
      <c r="A18" s="121" t="s">
        <v>21</v>
      </c>
      <c r="B18" s="122"/>
      <c r="C18" s="30">
        <f>C16+C17</f>
        <v>4262</v>
      </c>
      <c r="D18" s="30">
        <f t="shared" ref="D18:N18" si="1">D16+D17</f>
        <v>2636</v>
      </c>
      <c r="E18" s="30">
        <f t="shared" si="1"/>
        <v>1482</v>
      </c>
      <c r="F18" s="30">
        <f t="shared" ref="F18:K18" si="2">F16+F17</f>
        <v>1534</v>
      </c>
      <c r="G18" s="30">
        <f t="shared" si="2"/>
        <v>1084</v>
      </c>
      <c r="H18" s="30">
        <f t="shared" si="2"/>
        <v>1288</v>
      </c>
      <c r="I18" s="30">
        <f t="shared" si="2"/>
        <v>1107</v>
      </c>
      <c r="J18" s="30">
        <f t="shared" si="2"/>
        <v>1031</v>
      </c>
      <c r="K18" s="30">
        <f t="shared" si="2"/>
        <v>1162</v>
      </c>
      <c r="L18" s="30">
        <f t="shared" si="1"/>
        <v>1322</v>
      </c>
      <c r="M18" s="30">
        <f t="shared" si="1"/>
        <v>1554</v>
      </c>
      <c r="N18" s="31">
        <f t="shared" si="1"/>
        <v>1644</v>
      </c>
      <c r="S18" s="66"/>
    </row>
    <row r="19" spans="1:21" s="10" customFormat="1" ht="22.5" customHeight="1" thickBot="1" x14ac:dyDescent="0.3">
      <c r="A19" s="121" t="s">
        <v>27</v>
      </c>
      <c r="B19" s="122"/>
      <c r="C19" s="30">
        <f>C15+C18</f>
        <v>5656126</v>
      </c>
      <c r="D19" s="30">
        <f t="shared" ref="D19:N19" si="3">D15+D18</f>
        <v>4479017</v>
      </c>
      <c r="E19" s="30">
        <f t="shared" si="3"/>
        <v>4058595</v>
      </c>
      <c r="F19" s="30">
        <f t="shared" ref="F19:K19" si="4">F15+F18</f>
        <v>3550886</v>
      </c>
      <c r="G19" s="30">
        <f t="shared" si="4"/>
        <v>3166311</v>
      </c>
      <c r="H19" s="30">
        <f t="shared" si="4"/>
        <v>2063930</v>
      </c>
      <c r="I19" s="30">
        <f t="shared" si="4"/>
        <v>1559792</v>
      </c>
      <c r="J19" s="30">
        <f t="shared" si="4"/>
        <v>2139541</v>
      </c>
      <c r="K19" s="30">
        <f t="shared" si="4"/>
        <v>2642577</v>
      </c>
      <c r="L19" s="30">
        <f t="shared" si="3"/>
        <v>3734938</v>
      </c>
      <c r="M19" s="30">
        <f t="shared" si="3"/>
        <v>4424096</v>
      </c>
      <c r="N19" s="31">
        <f t="shared" si="3"/>
        <v>4985976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4"/>
      <c r="G24" s="86"/>
      <c r="H24" s="58"/>
      <c r="I24" s="54"/>
      <c r="K24" s="65"/>
    </row>
    <row r="25" spans="1:21" ht="22.5" customHeight="1" x14ac:dyDescent="0.25">
      <c r="E25" s="61"/>
      <c r="F25" s="85"/>
      <c r="G25" s="85"/>
      <c r="I25" s="54"/>
      <c r="K25" s="65"/>
    </row>
    <row r="26" spans="1:21" ht="22.5" customHeight="1" x14ac:dyDescent="0.25">
      <c r="E26" s="61"/>
      <c r="F26" s="85"/>
      <c r="G26" s="85"/>
      <c r="I26" s="54"/>
      <c r="K26" s="65"/>
    </row>
    <row r="27" spans="1:21" ht="22.5" customHeight="1" x14ac:dyDescent="0.25">
      <c r="E27" s="61"/>
      <c r="F27" s="85"/>
      <c r="G27" s="85"/>
      <c r="K27" s="65"/>
    </row>
    <row r="28" spans="1:21" ht="22.5" customHeight="1" x14ac:dyDescent="0.25">
      <c r="F28" s="85"/>
      <c r="G28" s="85"/>
    </row>
    <row r="29" spans="1:21" ht="22.5" customHeight="1" x14ac:dyDescent="0.25">
      <c r="F29" s="85"/>
      <c r="G29" s="85"/>
    </row>
    <row r="30" spans="1:21" ht="22.5" customHeight="1" x14ac:dyDescent="0.25">
      <c r="F30" s="85"/>
      <c r="G30" s="85"/>
    </row>
    <row r="31" spans="1:21" ht="22.5" customHeight="1" x14ac:dyDescent="0.25">
      <c r="F31" s="85"/>
      <c r="G31" s="85"/>
      <c r="J31" s="87"/>
      <c r="K31" s="88"/>
      <c r="L31" s="89"/>
      <c r="M31" s="88"/>
    </row>
    <row r="32" spans="1:21" ht="22.5" customHeight="1" x14ac:dyDescent="0.25">
      <c r="F32" s="85"/>
      <c r="G32" s="85"/>
      <c r="J32" s="87"/>
      <c r="K32" s="88"/>
      <c r="L32" s="89"/>
      <c r="M32" s="88"/>
    </row>
    <row r="33" spans="6:13" ht="22.5" customHeight="1" x14ac:dyDescent="0.25">
      <c r="F33" s="85"/>
      <c r="G33" s="85"/>
      <c r="J33" s="87"/>
      <c r="K33" s="88"/>
      <c r="L33" s="89"/>
      <c r="M33" s="88"/>
    </row>
    <row r="34" spans="6:13" ht="22.5" customHeight="1" x14ac:dyDescent="0.25">
      <c r="F34" s="85"/>
      <c r="G34" s="85"/>
      <c r="J34" s="87"/>
    </row>
    <row r="35" spans="6:13" ht="22.5" customHeight="1" x14ac:dyDescent="0.25">
      <c r="F35" s="85"/>
      <c r="G35" s="85"/>
      <c r="J35" s="87"/>
      <c r="K35" s="88"/>
      <c r="L35" s="89"/>
      <c r="M35" s="88"/>
    </row>
    <row r="36" spans="6:13" ht="22.5" customHeight="1" x14ac:dyDescent="0.25">
      <c r="F36" s="85"/>
      <c r="G36" s="85"/>
      <c r="J36" s="87"/>
      <c r="K36" s="88"/>
      <c r="L36" s="89"/>
      <c r="M36" s="88"/>
    </row>
    <row r="37" spans="6:13" ht="22.5" customHeight="1" x14ac:dyDescent="0.25">
      <c r="F37" s="85"/>
      <c r="G37" s="85"/>
    </row>
    <row r="38" spans="6:13" ht="22.5" customHeight="1" x14ac:dyDescent="0.25">
      <c r="F38" s="85"/>
      <c r="G38" s="85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2:A13"/>
    <mergeCell ref="A15:B15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view="pageBreakPreview" zoomScale="89" zoomScaleNormal="100" zoomScaleSheetLayoutView="89" workbookViewId="0">
      <pane xSplit="2" ySplit="4" topLeftCell="G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37" t="s">
        <v>33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21" ht="15" x14ac:dyDescent="0.25">
      <c r="A5" s="137"/>
      <c r="B5" s="20" t="s">
        <v>15</v>
      </c>
      <c r="C5" s="7">
        <v>15694</v>
      </c>
      <c r="D5" s="7">
        <v>14719.999999999998</v>
      </c>
      <c r="E5" s="11">
        <v>10544</v>
      </c>
      <c r="F5" s="7">
        <v>9143</v>
      </c>
      <c r="G5" s="41">
        <v>7403.0000000000009</v>
      </c>
      <c r="H5" s="41">
        <v>6109</v>
      </c>
      <c r="I5" s="41">
        <v>5922.9999999999991</v>
      </c>
      <c r="J5" s="41">
        <v>8745.9999999999982</v>
      </c>
      <c r="K5" s="41">
        <v>12860</v>
      </c>
      <c r="L5" s="41">
        <v>12860</v>
      </c>
      <c r="M5" s="41">
        <v>14955</v>
      </c>
      <c r="N5" s="41">
        <v>18346</v>
      </c>
    </row>
    <row r="6" spans="1:21" ht="15" x14ac:dyDescent="0.25">
      <c r="A6" s="137"/>
      <c r="B6" s="20" t="s">
        <v>16</v>
      </c>
      <c r="C6" s="7">
        <v>2467852</v>
      </c>
      <c r="D6" s="7">
        <v>1910207</v>
      </c>
      <c r="E6" s="7">
        <v>2552178</v>
      </c>
      <c r="F6" s="7">
        <v>1429491</v>
      </c>
      <c r="G6" s="41">
        <v>1223726</v>
      </c>
      <c r="H6" s="41">
        <v>744281.00000000012</v>
      </c>
      <c r="I6" s="41">
        <v>658696</v>
      </c>
      <c r="J6" s="41">
        <v>868390.00000000012</v>
      </c>
      <c r="K6" s="41">
        <v>1044278</v>
      </c>
      <c r="L6" s="41">
        <v>1044278</v>
      </c>
      <c r="M6" s="41">
        <v>2177158</v>
      </c>
      <c r="N6" s="41">
        <v>2591510</v>
      </c>
    </row>
    <row r="7" spans="1:21" ht="15" x14ac:dyDescent="0.25">
      <c r="A7" s="137"/>
      <c r="B7" s="20" t="s">
        <v>17</v>
      </c>
      <c r="C7" s="7">
        <v>2478538</v>
      </c>
      <c r="D7" s="7">
        <v>2251861</v>
      </c>
      <c r="E7" s="11">
        <v>2686042.9999999995</v>
      </c>
      <c r="F7" s="7">
        <v>1660250</v>
      </c>
      <c r="G7" s="41">
        <v>1505507</v>
      </c>
      <c r="H7" s="41">
        <v>761507.99999999988</v>
      </c>
      <c r="I7" s="41">
        <v>643445.99999999988</v>
      </c>
      <c r="J7" s="41">
        <v>1059889.9999999998</v>
      </c>
      <c r="K7" s="41">
        <v>1010763.9999999999</v>
      </c>
      <c r="L7" s="41">
        <v>1010763.9999999999</v>
      </c>
      <c r="M7" s="41">
        <v>1997833.9999999998</v>
      </c>
      <c r="N7" s="41">
        <v>2140221</v>
      </c>
    </row>
    <row r="8" spans="1:21" ht="15" x14ac:dyDescent="0.25">
      <c r="A8" s="137"/>
      <c r="B8" s="20" t="s">
        <v>18</v>
      </c>
      <c r="C8" s="7">
        <v>443483.00000000006</v>
      </c>
      <c r="D8" s="7">
        <v>364930</v>
      </c>
      <c r="E8" s="11">
        <v>365970</v>
      </c>
      <c r="F8" s="7">
        <v>294597</v>
      </c>
      <c r="G8" s="41">
        <v>236194.00000000003</v>
      </c>
      <c r="H8" s="41">
        <v>189103</v>
      </c>
      <c r="I8" s="41">
        <v>143743</v>
      </c>
      <c r="J8" s="41">
        <v>182694</v>
      </c>
      <c r="K8" s="41">
        <v>214621</v>
      </c>
      <c r="L8" s="41">
        <v>214621</v>
      </c>
      <c r="M8" s="41">
        <v>394417</v>
      </c>
      <c r="N8" s="41">
        <v>492642</v>
      </c>
    </row>
    <row r="9" spans="1:21" ht="15.75" thickBot="1" x14ac:dyDescent="0.3">
      <c r="A9" s="137"/>
      <c r="B9" s="22" t="s">
        <v>19</v>
      </c>
      <c r="C9" s="14">
        <v>39856</v>
      </c>
      <c r="D9" s="14">
        <v>34017</v>
      </c>
      <c r="E9" s="23">
        <v>38850</v>
      </c>
      <c r="F9" s="14">
        <v>34180</v>
      </c>
      <c r="G9" s="42">
        <v>30048</v>
      </c>
      <c r="H9" s="42">
        <v>28886</v>
      </c>
      <c r="I9" s="42">
        <v>44163</v>
      </c>
      <c r="J9" s="42">
        <v>37048</v>
      </c>
      <c r="K9" s="42">
        <v>38444</v>
      </c>
      <c r="L9" s="42">
        <v>38444</v>
      </c>
      <c r="M9" s="42">
        <v>48110</v>
      </c>
      <c r="N9" s="42">
        <v>49416</v>
      </c>
    </row>
    <row r="10" spans="1:21" ht="15" x14ac:dyDescent="0.25">
      <c r="A10" s="137"/>
      <c r="B10" s="138" t="s">
        <v>20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21" ht="15.75" thickBot="1" x14ac:dyDescent="0.3">
      <c r="A11" s="137"/>
      <c r="B11" s="93"/>
      <c r="C11" s="42">
        <v>4019.9999999999995</v>
      </c>
      <c r="D11" s="42">
        <v>3750</v>
      </c>
      <c r="E11" s="42">
        <v>4410</v>
      </c>
      <c r="F11" s="42">
        <v>2280</v>
      </c>
      <c r="G11" s="42">
        <v>1860</v>
      </c>
      <c r="H11" s="42">
        <v>0</v>
      </c>
      <c r="I11" s="42">
        <v>1177</v>
      </c>
      <c r="J11" s="42">
        <v>3358</v>
      </c>
      <c r="K11" s="42">
        <v>3402</v>
      </c>
      <c r="L11" s="42">
        <v>3402</v>
      </c>
      <c r="M11" s="42">
        <v>5190</v>
      </c>
      <c r="N11" s="42">
        <v>4592</v>
      </c>
    </row>
    <row r="12" spans="1:21" ht="15" x14ac:dyDescent="0.25">
      <c r="A12" s="135" t="s">
        <v>32</v>
      </c>
      <c r="B12" s="32" t="s">
        <v>16</v>
      </c>
      <c r="C12" s="34">
        <v>2.6779999999999999</v>
      </c>
      <c r="D12" s="34">
        <v>2.1259999999999999</v>
      </c>
      <c r="E12" s="34">
        <v>2.8889999999999998</v>
      </c>
      <c r="F12" s="34">
        <v>1.577</v>
      </c>
      <c r="G12" s="34">
        <v>1.296</v>
      </c>
      <c r="H12" s="34">
        <v>0.85399999999999998</v>
      </c>
      <c r="I12" s="34">
        <v>0.82899999999999996</v>
      </c>
      <c r="J12" s="34">
        <v>0.95499999999999996</v>
      </c>
      <c r="K12" s="34">
        <v>1.1819999999999999</v>
      </c>
      <c r="L12" s="34">
        <v>1.1819999999999999</v>
      </c>
      <c r="M12" s="34">
        <v>2.4209999999999998</v>
      </c>
      <c r="N12" s="34">
        <v>2.7170000000000001</v>
      </c>
      <c r="S12" s="65"/>
      <c r="U12" s="67"/>
    </row>
    <row r="13" spans="1:21" ht="15" x14ac:dyDescent="0.25">
      <c r="A13" s="143"/>
      <c r="B13" s="45" t="s">
        <v>17</v>
      </c>
      <c r="C13" s="46">
        <v>2.5089999999999999</v>
      </c>
      <c r="D13" s="46">
        <v>2.4</v>
      </c>
      <c r="E13" s="46">
        <v>2.6150000000000002</v>
      </c>
      <c r="F13" s="46">
        <v>1.91</v>
      </c>
      <c r="G13" s="46">
        <v>1.641</v>
      </c>
      <c r="H13" s="46">
        <v>0.92</v>
      </c>
      <c r="I13" s="46">
        <v>0.64700000000000002</v>
      </c>
      <c r="J13" s="46">
        <v>0.89700000000000002</v>
      </c>
      <c r="K13" s="46">
        <v>1.006</v>
      </c>
      <c r="L13" s="46">
        <v>1.006</v>
      </c>
      <c r="M13" s="46">
        <v>1.8860000000000001</v>
      </c>
      <c r="N13" s="46">
        <v>1.7969999999999999</v>
      </c>
      <c r="S13" s="65"/>
    </row>
    <row r="14" spans="1:21" ht="15" x14ac:dyDescent="0.25">
      <c r="A14" s="49"/>
      <c r="B14" s="50" t="s">
        <v>18</v>
      </c>
      <c r="C14" s="51">
        <v>2.5999999999999999E-2</v>
      </c>
      <c r="D14" s="51">
        <v>2.9000000000000001E-2</v>
      </c>
      <c r="E14" s="51">
        <v>2.3E-2</v>
      </c>
      <c r="F14" s="51">
        <v>2.1000000000000001E-2</v>
      </c>
      <c r="G14" s="51">
        <v>6.0000000000000001E-3</v>
      </c>
      <c r="H14" s="51">
        <v>7.0000000000000001E-3</v>
      </c>
      <c r="I14" s="51">
        <v>0</v>
      </c>
      <c r="J14" s="51">
        <v>0</v>
      </c>
      <c r="K14" s="51">
        <v>3.9E-2</v>
      </c>
      <c r="L14" s="51">
        <v>3.9E-2</v>
      </c>
      <c r="M14" s="51">
        <v>2.5000000000000001E-2</v>
      </c>
      <c r="N14" s="51">
        <v>3.1E-2</v>
      </c>
      <c r="S14" s="65"/>
    </row>
    <row r="15" spans="1:21" ht="15.75" thickBot="1" x14ac:dyDescent="0.3">
      <c r="A15" s="141" t="s">
        <v>21</v>
      </c>
      <c r="B15" s="142"/>
      <c r="C15" s="24">
        <f>SUM(C5:C9,C11)</f>
        <v>5449443</v>
      </c>
      <c r="D15" s="24">
        <f t="shared" ref="D15:N15" si="0">SUM(D5:D9,D11)</f>
        <v>4579485</v>
      </c>
      <c r="E15" s="24">
        <f t="shared" si="0"/>
        <v>5657995</v>
      </c>
      <c r="F15" s="24">
        <f t="shared" si="0"/>
        <v>3429941</v>
      </c>
      <c r="G15" s="24">
        <f t="shared" si="0"/>
        <v>3004738</v>
      </c>
      <c r="H15" s="24">
        <f t="shared" si="0"/>
        <v>1729887</v>
      </c>
      <c r="I15" s="24">
        <f t="shared" si="0"/>
        <v>1497148</v>
      </c>
      <c r="J15" s="24">
        <f t="shared" si="0"/>
        <v>2160126</v>
      </c>
      <c r="K15" s="24">
        <f t="shared" si="0"/>
        <v>2324369</v>
      </c>
      <c r="L15" s="24">
        <f t="shared" si="0"/>
        <v>2324369</v>
      </c>
      <c r="M15" s="24">
        <f t="shared" si="0"/>
        <v>4637664</v>
      </c>
      <c r="N15" s="24">
        <f t="shared" si="0"/>
        <v>5296727</v>
      </c>
      <c r="S15" s="65"/>
    </row>
    <row r="16" spans="1:21" s="10" customFormat="1" ht="36.75" customHeight="1" x14ac:dyDescent="0.25">
      <c r="A16" s="119" t="s">
        <v>28</v>
      </c>
      <c r="B16" s="25" t="s">
        <v>18</v>
      </c>
      <c r="C16" s="26">
        <v>984</v>
      </c>
      <c r="D16" s="26">
        <v>855</v>
      </c>
      <c r="E16" s="26">
        <v>472</v>
      </c>
      <c r="F16" s="26">
        <v>639</v>
      </c>
      <c r="G16" s="26">
        <v>395</v>
      </c>
      <c r="H16" s="26">
        <v>1289</v>
      </c>
      <c r="I16" s="26">
        <v>337</v>
      </c>
      <c r="J16" s="26">
        <v>291</v>
      </c>
      <c r="K16" s="26">
        <v>1140</v>
      </c>
      <c r="L16" s="26">
        <v>1140</v>
      </c>
      <c r="M16" s="26">
        <v>803</v>
      </c>
      <c r="N16" s="26">
        <v>1289</v>
      </c>
      <c r="S16" s="66"/>
      <c r="U16" s="67"/>
    </row>
    <row r="17" spans="1:21" s="10" customFormat="1" ht="52.5" customHeight="1" thickBot="1" x14ac:dyDescent="0.3">
      <c r="A17" s="120"/>
      <c r="B17" s="28" t="s">
        <v>19</v>
      </c>
      <c r="C17" s="23">
        <v>989</v>
      </c>
      <c r="D17" s="23">
        <v>978</v>
      </c>
      <c r="E17" s="23">
        <v>837</v>
      </c>
      <c r="F17" s="23">
        <v>800</v>
      </c>
      <c r="G17" s="23">
        <v>782</v>
      </c>
      <c r="H17" s="23">
        <v>790</v>
      </c>
      <c r="I17" s="23">
        <v>617</v>
      </c>
      <c r="J17" s="23">
        <v>819</v>
      </c>
      <c r="K17" s="23">
        <v>951</v>
      </c>
      <c r="L17" s="23">
        <v>951</v>
      </c>
      <c r="M17" s="23">
        <v>1037</v>
      </c>
      <c r="N17" s="23">
        <v>790</v>
      </c>
      <c r="S17" s="66"/>
      <c r="U17" s="67"/>
    </row>
    <row r="18" spans="1:21" s="10" customFormat="1" ht="22.5" customHeight="1" thickBot="1" x14ac:dyDescent="0.3">
      <c r="A18" s="121" t="s">
        <v>21</v>
      </c>
      <c r="B18" s="122"/>
      <c r="C18" s="30">
        <f>C16+C17</f>
        <v>1973</v>
      </c>
      <c r="D18" s="30">
        <f t="shared" ref="D18:N18" si="1">D16+D17</f>
        <v>1833</v>
      </c>
      <c r="E18" s="30">
        <f t="shared" si="1"/>
        <v>1309</v>
      </c>
      <c r="F18" s="30">
        <f t="shared" si="1"/>
        <v>1439</v>
      </c>
      <c r="G18" s="30">
        <f t="shared" si="1"/>
        <v>1177</v>
      </c>
      <c r="H18" s="30">
        <f>H16+H17</f>
        <v>2079</v>
      </c>
      <c r="I18" s="30">
        <f>I16+I17</f>
        <v>954</v>
      </c>
      <c r="J18" s="30">
        <f>J16+J17</f>
        <v>1110</v>
      </c>
      <c r="K18" s="30">
        <f>K16+K17</f>
        <v>2091</v>
      </c>
      <c r="L18" s="30">
        <f t="shared" si="1"/>
        <v>2091</v>
      </c>
      <c r="M18" s="30">
        <f t="shared" si="1"/>
        <v>1840</v>
      </c>
      <c r="N18" s="31">
        <f t="shared" si="1"/>
        <v>2079</v>
      </c>
      <c r="S18" s="66"/>
    </row>
    <row r="19" spans="1:21" s="10" customFormat="1" ht="22.5" customHeight="1" thickBot="1" x14ac:dyDescent="0.3">
      <c r="A19" s="121" t="s">
        <v>27</v>
      </c>
      <c r="B19" s="122"/>
      <c r="C19" s="30">
        <f>C15+C18</f>
        <v>5451416</v>
      </c>
      <c r="D19" s="30">
        <f t="shared" ref="D19:N19" si="2">D15+D18</f>
        <v>4581318</v>
      </c>
      <c r="E19" s="30">
        <f t="shared" si="2"/>
        <v>5659304</v>
      </c>
      <c r="F19" s="30">
        <f t="shared" si="2"/>
        <v>3431380</v>
      </c>
      <c r="G19" s="30">
        <f t="shared" si="2"/>
        <v>3005915</v>
      </c>
      <c r="H19" s="30">
        <f>H15+H18</f>
        <v>1731966</v>
      </c>
      <c r="I19" s="30">
        <f>I15+I18</f>
        <v>1498102</v>
      </c>
      <c r="J19" s="30">
        <f>J15+J18</f>
        <v>2161236</v>
      </c>
      <c r="K19" s="30">
        <f>K15+K18</f>
        <v>2326460</v>
      </c>
      <c r="L19" s="30">
        <f t="shared" si="2"/>
        <v>2326460</v>
      </c>
      <c r="M19" s="30">
        <f t="shared" si="2"/>
        <v>4639504</v>
      </c>
      <c r="N19" s="31">
        <f t="shared" si="2"/>
        <v>5298806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4"/>
      <c r="G24" s="86"/>
      <c r="H24" s="58"/>
      <c r="I24" s="54"/>
      <c r="K24" s="65"/>
    </row>
    <row r="25" spans="1:21" ht="22.5" customHeight="1" x14ac:dyDescent="0.25">
      <c r="E25" s="61"/>
      <c r="F25" s="85"/>
      <c r="G25" s="85"/>
      <c r="I25" s="54"/>
      <c r="K25" s="65"/>
    </row>
    <row r="26" spans="1:21" ht="22.5" customHeight="1" x14ac:dyDescent="0.25">
      <c r="E26" s="61"/>
      <c r="F26" s="85"/>
      <c r="G26" s="85"/>
      <c r="I26" s="54"/>
      <c r="K26" s="65"/>
    </row>
    <row r="27" spans="1:21" ht="22.5" customHeight="1" x14ac:dyDescent="0.25">
      <c r="E27" s="61"/>
      <c r="F27" s="85"/>
      <c r="G27" s="85"/>
      <c r="K27" s="65"/>
    </row>
    <row r="28" spans="1:21" ht="22.5" customHeight="1" x14ac:dyDescent="0.25">
      <c r="F28" s="85"/>
      <c r="G28" s="85"/>
    </row>
    <row r="29" spans="1:21" ht="22.5" customHeight="1" x14ac:dyDescent="0.25">
      <c r="F29" s="85"/>
      <c r="G29" s="85"/>
    </row>
    <row r="30" spans="1:21" ht="22.5" customHeight="1" x14ac:dyDescent="0.25">
      <c r="F30" s="85"/>
      <c r="G30" s="85"/>
    </row>
    <row r="31" spans="1:21" ht="22.5" customHeight="1" x14ac:dyDescent="0.25">
      <c r="F31" s="85"/>
      <c r="G31" s="85"/>
      <c r="J31" s="87"/>
      <c r="K31" s="88"/>
      <c r="L31" s="89"/>
      <c r="M31" s="88"/>
    </row>
    <row r="32" spans="1:21" ht="22.5" customHeight="1" x14ac:dyDescent="0.25">
      <c r="F32" s="85"/>
      <c r="G32" s="85"/>
      <c r="J32" s="87"/>
      <c r="K32" s="88"/>
      <c r="L32" s="89"/>
      <c r="M32" s="88"/>
    </row>
    <row r="33" spans="6:13" ht="22.5" customHeight="1" x14ac:dyDescent="0.25">
      <c r="F33" s="85"/>
      <c r="G33" s="85"/>
      <c r="J33" s="87"/>
      <c r="K33" s="88"/>
      <c r="L33" s="89"/>
      <c r="M33" s="88"/>
    </row>
    <row r="34" spans="6:13" ht="22.5" customHeight="1" x14ac:dyDescent="0.25">
      <c r="F34" s="85"/>
      <c r="G34" s="85"/>
      <c r="J34" s="87"/>
    </row>
    <row r="35" spans="6:13" ht="22.5" customHeight="1" x14ac:dyDescent="0.25">
      <c r="F35" s="85"/>
      <c r="G35" s="85"/>
      <c r="J35" s="87"/>
      <c r="K35" s="88"/>
      <c r="L35" s="89"/>
      <c r="M35" s="88"/>
    </row>
    <row r="36" spans="6:13" ht="22.5" customHeight="1" x14ac:dyDescent="0.25">
      <c r="F36" s="85"/>
      <c r="G36" s="85"/>
      <c r="J36" s="87"/>
      <c r="K36" s="88"/>
      <c r="L36" s="89"/>
      <c r="M36" s="88"/>
    </row>
    <row r="37" spans="6:13" ht="22.5" customHeight="1" x14ac:dyDescent="0.25">
      <c r="F37" s="85"/>
      <c r="G37" s="85"/>
    </row>
    <row r="38" spans="6:13" ht="22.5" customHeight="1" x14ac:dyDescent="0.25">
      <c r="F38" s="85"/>
      <c r="G38" s="85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2:A13"/>
    <mergeCell ref="A15:B15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7"/>
  <sheetViews>
    <sheetView view="pageBreakPreview" zoomScale="75" zoomScaleNormal="100" zoomScaleSheetLayoutView="75" workbookViewId="0">
      <pane xSplit="2" ySplit="4" topLeftCell="F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9.140625" defaultRowHeight="22.5" customHeight="1" x14ac:dyDescent="0.25"/>
  <cols>
    <col min="1" max="1" width="26.7109375" style="1" customWidth="1"/>
    <col min="2" max="2" width="14.85546875" style="1" customWidth="1"/>
    <col min="3" max="14" width="20" style="1" customWidth="1"/>
    <col min="15" max="15" width="9.140625" style="97" customWidth="1"/>
    <col min="16" max="16" width="9.140625" style="1"/>
    <col min="17" max="17" width="10.42578125" style="97" bestFit="1" customWidth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  <c r="O3" s="103"/>
      <c r="Q3" s="98"/>
    </row>
    <row r="4" spans="1:21" ht="15" x14ac:dyDescent="0.25">
      <c r="A4" s="137" t="s">
        <v>33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  <c r="Q4" s="99"/>
    </row>
    <row r="5" spans="1:21" ht="18.75" customHeight="1" x14ac:dyDescent="0.25">
      <c r="A5" s="137"/>
      <c r="B5" s="20" t="s">
        <v>15</v>
      </c>
      <c r="C5" s="7">
        <v>19725</v>
      </c>
      <c r="D5" s="7">
        <v>16410</v>
      </c>
      <c r="E5" s="7">
        <v>7270</v>
      </c>
      <c r="F5" s="7">
        <v>6060</v>
      </c>
      <c r="G5" s="7">
        <v>4506</v>
      </c>
      <c r="H5" s="41">
        <v>5933.9999999999991</v>
      </c>
      <c r="I5" s="41">
        <v>7720.9999999999991</v>
      </c>
      <c r="J5" s="41">
        <v>8422</v>
      </c>
      <c r="K5" s="41">
        <v>9615</v>
      </c>
      <c r="L5" s="41">
        <v>10169</v>
      </c>
      <c r="M5" s="41">
        <v>13968</v>
      </c>
      <c r="N5" s="41">
        <v>14902</v>
      </c>
      <c r="O5" s="97">
        <f>N5/M5</f>
        <v>1.0668671248568156</v>
      </c>
      <c r="Q5" s="100">
        <f>AVERAGE(C5:N5)</f>
        <v>10391.833333333334</v>
      </c>
    </row>
    <row r="6" spans="1:21" ht="18.75" customHeight="1" x14ac:dyDescent="0.25">
      <c r="A6" s="137"/>
      <c r="B6" s="20" t="s">
        <v>16</v>
      </c>
      <c r="C6" s="7">
        <v>2426983</v>
      </c>
      <c r="D6" s="7">
        <v>1892444</v>
      </c>
      <c r="E6" s="7">
        <v>2161246</v>
      </c>
      <c r="F6" s="7">
        <v>1363139.9999999998</v>
      </c>
      <c r="G6" s="7">
        <v>1101588</v>
      </c>
      <c r="H6" s="41">
        <v>783637</v>
      </c>
      <c r="I6" s="41">
        <v>807786</v>
      </c>
      <c r="J6" s="41">
        <v>990988</v>
      </c>
      <c r="K6" s="41">
        <v>1196551</v>
      </c>
      <c r="L6" s="41">
        <v>1725295.9999999998</v>
      </c>
      <c r="M6" s="41">
        <v>2082085</v>
      </c>
      <c r="N6" s="41">
        <v>2503183</v>
      </c>
      <c r="O6" s="97">
        <f t="shared" ref="O6:O9" si="0">N6/M6</f>
        <v>1.2022482271377009</v>
      </c>
      <c r="Q6" s="100">
        <f t="shared" ref="Q6:Q16" si="1">AVERAGE(C6:N6)</f>
        <v>1586243.9166666667</v>
      </c>
    </row>
    <row r="7" spans="1:21" ht="18.75" customHeight="1" x14ac:dyDescent="0.25">
      <c r="A7" s="137"/>
      <c r="B7" s="20" t="s">
        <v>17</v>
      </c>
      <c r="C7" s="7">
        <v>916921</v>
      </c>
      <c r="D7" s="7">
        <v>688011</v>
      </c>
      <c r="E7" s="7">
        <v>659995</v>
      </c>
      <c r="F7" s="7">
        <v>438828</v>
      </c>
      <c r="G7" s="7">
        <v>306974</v>
      </c>
      <c r="H7" s="41">
        <v>250293</v>
      </c>
      <c r="I7" s="41">
        <v>247015</v>
      </c>
      <c r="J7" s="41">
        <v>348912</v>
      </c>
      <c r="K7" s="41">
        <v>401167</v>
      </c>
      <c r="L7" s="41">
        <v>585306</v>
      </c>
      <c r="M7" s="41">
        <v>799330</v>
      </c>
      <c r="N7" s="41">
        <v>904399</v>
      </c>
      <c r="O7" s="97">
        <f t="shared" si="0"/>
        <v>1.1314463363066569</v>
      </c>
      <c r="Q7" s="100">
        <f t="shared" si="1"/>
        <v>545595.91666666663</v>
      </c>
    </row>
    <row r="8" spans="1:21" ht="18.75" customHeight="1" x14ac:dyDescent="0.25">
      <c r="A8" s="137"/>
      <c r="B8" s="20" t="s">
        <v>18</v>
      </c>
      <c r="C8" s="7">
        <v>521183</v>
      </c>
      <c r="D8" s="7">
        <v>507578</v>
      </c>
      <c r="E8" s="7">
        <v>405383</v>
      </c>
      <c r="F8" s="7">
        <v>354573</v>
      </c>
      <c r="G8" s="7">
        <v>217709</v>
      </c>
      <c r="H8" s="41">
        <v>177997</v>
      </c>
      <c r="I8" s="41">
        <v>148175</v>
      </c>
      <c r="J8" s="41">
        <v>216596</v>
      </c>
      <c r="K8" s="41">
        <v>244184</v>
      </c>
      <c r="L8" s="41">
        <v>235273</v>
      </c>
      <c r="M8" s="41">
        <v>305884</v>
      </c>
      <c r="N8" s="41">
        <v>314373</v>
      </c>
      <c r="O8" s="97">
        <f t="shared" si="0"/>
        <v>1.0277523505642663</v>
      </c>
      <c r="Q8" s="100">
        <f t="shared" si="1"/>
        <v>304075.66666666669</v>
      </c>
    </row>
    <row r="9" spans="1:21" ht="18.75" customHeight="1" thickBot="1" x14ac:dyDescent="0.3">
      <c r="A9" s="137"/>
      <c r="B9" s="22" t="s">
        <v>19</v>
      </c>
      <c r="C9" s="14">
        <v>52348</v>
      </c>
      <c r="D9" s="14">
        <v>70668</v>
      </c>
      <c r="E9" s="14">
        <v>46590</v>
      </c>
      <c r="F9" s="14">
        <v>47578</v>
      </c>
      <c r="G9" s="14">
        <v>40064</v>
      </c>
      <c r="H9" s="42">
        <v>38113</v>
      </c>
      <c r="I9" s="42">
        <v>28323</v>
      </c>
      <c r="J9" s="42">
        <v>32302.999999999996</v>
      </c>
      <c r="K9" s="42">
        <v>34004</v>
      </c>
      <c r="L9" s="42">
        <v>35237</v>
      </c>
      <c r="M9" s="42">
        <v>37220</v>
      </c>
      <c r="N9" s="42">
        <v>38113</v>
      </c>
      <c r="O9" s="97">
        <f t="shared" si="0"/>
        <v>1.0239924771628157</v>
      </c>
      <c r="Q9" s="100">
        <f t="shared" si="1"/>
        <v>41713.416666666664</v>
      </c>
    </row>
    <row r="10" spans="1:21" ht="18.75" customHeight="1" x14ac:dyDescent="0.25">
      <c r="A10" s="137"/>
      <c r="B10" s="138" t="s">
        <v>20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  <c r="Q10" s="100"/>
    </row>
    <row r="11" spans="1:21" ht="18.75" customHeight="1" thickBot="1" x14ac:dyDescent="0.3">
      <c r="A11" s="137"/>
      <c r="B11" s="93"/>
      <c r="C11" s="42">
        <v>3240</v>
      </c>
      <c r="D11" s="42">
        <v>3810</v>
      </c>
      <c r="E11" s="42">
        <v>2880</v>
      </c>
      <c r="F11" s="42">
        <v>1410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12080</v>
      </c>
      <c r="N11" s="42">
        <v>8090</v>
      </c>
      <c r="O11" s="97">
        <f>N11/M11</f>
        <v>0.66970198675496684</v>
      </c>
      <c r="Q11" s="100">
        <f t="shared" si="1"/>
        <v>2625.8333333333335</v>
      </c>
    </row>
    <row r="12" spans="1:21" ht="18.75" customHeight="1" x14ac:dyDescent="0.25">
      <c r="A12" s="96" t="s">
        <v>32</v>
      </c>
      <c r="B12" s="32" t="s">
        <v>16</v>
      </c>
      <c r="C12" s="34">
        <v>2.6160000000000001</v>
      </c>
      <c r="D12" s="34">
        <v>2.0449999999999999</v>
      </c>
      <c r="E12" s="34">
        <v>2.323</v>
      </c>
      <c r="F12" s="34">
        <v>1.25</v>
      </c>
      <c r="G12" s="34">
        <v>1.1240000000000001</v>
      </c>
      <c r="H12" s="34">
        <v>0.98899999999999999</v>
      </c>
      <c r="I12" s="34">
        <v>0.98099999999999998</v>
      </c>
      <c r="J12" s="34">
        <v>1.0509999999999999</v>
      </c>
      <c r="K12" s="34">
        <v>1.3380000000000001</v>
      </c>
      <c r="L12" s="34">
        <v>1.8220000000000001</v>
      </c>
      <c r="M12" s="34">
        <v>2.266</v>
      </c>
      <c r="N12" s="34">
        <v>2.6070000000000002</v>
      </c>
      <c r="O12" s="97">
        <f t="shared" ref="O12:O13" si="2">N12/M12</f>
        <v>1.150485436893204</v>
      </c>
      <c r="Q12" s="100">
        <f t="shared" si="1"/>
        <v>1.7009999999999998</v>
      </c>
      <c r="S12" s="65"/>
      <c r="U12" s="67"/>
    </row>
    <row r="13" spans="1:21" ht="18.75" customHeight="1" x14ac:dyDescent="0.25">
      <c r="A13" s="49"/>
      <c r="B13" s="50" t="s">
        <v>18</v>
      </c>
      <c r="C13" s="51">
        <v>3.3000000000000002E-2</v>
      </c>
      <c r="D13" s="51">
        <v>3.1E-2</v>
      </c>
      <c r="E13" s="51">
        <v>1.2999999999999999E-2</v>
      </c>
      <c r="F13" s="51">
        <v>1.2E-2</v>
      </c>
      <c r="G13" s="51">
        <v>3.0000000000000001E-3</v>
      </c>
      <c r="H13" s="51">
        <v>1.0999999999999999E-2</v>
      </c>
      <c r="I13" s="51">
        <v>7.0000000000000001E-3</v>
      </c>
      <c r="J13" s="51">
        <v>7.0000000000000001E-3</v>
      </c>
      <c r="K13" s="51">
        <v>0.02</v>
      </c>
      <c r="L13" s="51">
        <v>1.9E-2</v>
      </c>
      <c r="M13" s="51">
        <v>2.5000000000000001E-2</v>
      </c>
      <c r="N13" s="51">
        <v>2.4E-2</v>
      </c>
      <c r="O13" s="97">
        <f t="shared" si="2"/>
        <v>0.96</v>
      </c>
      <c r="Q13" s="100">
        <f t="shared" si="1"/>
        <v>1.7083333333333332E-2</v>
      </c>
      <c r="S13" s="65"/>
    </row>
    <row r="14" spans="1:21" ht="18.75" customHeight="1" thickBot="1" x14ac:dyDescent="0.3">
      <c r="A14" s="141" t="s">
        <v>21</v>
      </c>
      <c r="B14" s="142"/>
      <c r="C14" s="24">
        <f t="shared" ref="C14:N14" si="3">SUM(C5:C9,C11)</f>
        <v>3940400</v>
      </c>
      <c r="D14" s="24">
        <f t="shared" si="3"/>
        <v>3178921</v>
      </c>
      <c r="E14" s="24">
        <f t="shared" si="3"/>
        <v>3283364</v>
      </c>
      <c r="F14" s="24">
        <f t="shared" si="3"/>
        <v>2211589</v>
      </c>
      <c r="G14" s="24">
        <f t="shared" si="3"/>
        <v>1670841</v>
      </c>
      <c r="H14" s="24">
        <f t="shared" si="3"/>
        <v>1255974</v>
      </c>
      <c r="I14" s="24">
        <f t="shared" si="3"/>
        <v>1239020</v>
      </c>
      <c r="J14" s="24">
        <f t="shared" si="3"/>
        <v>1597221</v>
      </c>
      <c r="K14" s="24">
        <f t="shared" si="3"/>
        <v>1885521</v>
      </c>
      <c r="L14" s="24">
        <f t="shared" si="3"/>
        <v>2591281</v>
      </c>
      <c r="M14" s="24">
        <f t="shared" si="3"/>
        <v>3250567</v>
      </c>
      <c r="N14" s="24">
        <f t="shared" si="3"/>
        <v>3783060</v>
      </c>
      <c r="Q14" s="100"/>
      <c r="S14" s="65"/>
    </row>
    <row r="15" spans="1:21" s="10" customFormat="1" ht="37.5" customHeight="1" x14ac:dyDescent="0.25">
      <c r="A15" s="119" t="s">
        <v>28</v>
      </c>
      <c r="B15" s="25" t="s">
        <v>18</v>
      </c>
      <c r="C15" s="26">
        <v>1117</v>
      </c>
      <c r="D15" s="26">
        <v>1106</v>
      </c>
      <c r="E15" s="26">
        <v>683</v>
      </c>
      <c r="F15" s="26">
        <v>594</v>
      </c>
      <c r="G15" s="26">
        <v>655</v>
      </c>
      <c r="H15" s="26">
        <v>659</v>
      </c>
      <c r="I15" s="26">
        <v>411</v>
      </c>
      <c r="J15" s="26">
        <v>901</v>
      </c>
      <c r="K15" s="26">
        <v>1053</v>
      </c>
      <c r="L15" s="26">
        <v>890</v>
      </c>
      <c r="M15" s="26">
        <v>875</v>
      </c>
      <c r="N15" s="26">
        <v>1193</v>
      </c>
      <c r="O15" s="97">
        <f>N15/M15</f>
        <v>1.3634285714285714</v>
      </c>
      <c r="Q15" s="100">
        <f t="shared" si="1"/>
        <v>844.75</v>
      </c>
      <c r="S15" s="66"/>
      <c r="U15" s="67"/>
    </row>
    <row r="16" spans="1:21" s="10" customFormat="1" ht="34.5" customHeight="1" thickBot="1" x14ac:dyDescent="0.3">
      <c r="A16" s="120"/>
      <c r="B16" s="28" t="s">
        <v>19</v>
      </c>
      <c r="C16" s="23">
        <v>1029</v>
      </c>
      <c r="D16" s="23">
        <v>900</v>
      </c>
      <c r="E16" s="23">
        <v>1087</v>
      </c>
      <c r="F16" s="23">
        <v>887</v>
      </c>
      <c r="G16" s="23">
        <v>757</v>
      </c>
      <c r="H16" s="23">
        <v>769</v>
      </c>
      <c r="I16" s="23">
        <v>959</v>
      </c>
      <c r="J16" s="23">
        <v>893</v>
      </c>
      <c r="K16" s="23">
        <v>798</v>
      </c>
      <c r="L16" s="23">
        <v>824</v>
      </c>
      <c r="M16" s="23">
        <v>878</v>
      </c>
      <c r="N16" s="23">
        <v>863</v>
      </c>
      <c r="O16" s="97">
        <f>N16/M16</f>
        <v>0.98291571753986329</v>
      </c>
      <c r="Q16" s="100">
        <f t="shared" si="1"/>
        <v>887</v>
      </c>
      <c r="S16" s="66"/>
      <c r="U16" s="67"/>
    </row>
    <row r="17" spans="1:19" s="10" customFormat="1" ht="22.5" customHeight="1" thickBot="1" x14ac:dyDescent="0.3">
      <c r="A17" s="121" t="s">
        <v>21</v>
      </c>
      <c r="B17" s="122"/>
      <c r="C17" s="30">
        <f>C15+C16</f>
        <v>2146</v>
      </c>
      <c r="D17" s="30">
        <f t="shared" ref="D17:N17" si="4">D15+D16</f>
        <v>2006</v>
      </c>
      <c r="E17" s="30">
        <f t="shared" si="4"/>
        <v>1770</v>
      </c>
      <c r="F17" s="30">
        <f t="shared" si="4"/>
        <v>1481</v>
      </c>
      <c r="G17" s="30">
        <f t="shared" si="4"/>
        <v>1412</v>
      </c>
      <c r="H17" s="30">
        <f>H15+H16</f>
        <v>1428</v>
      </c>
      <c r="I17" s="30">
        <f>I15+I16</f>
        <v>1370</v>
      </c>
      <c r="J17" s="30">
        <f>J15+J16</f>
        <v>1794</v>
      </c>
      <c r="K17" s="30">
        <f>K15+K16</f>
        <v>1851</v>
      </c>
      <c r="L17" s="30">
        <f t="shared" si="4"/>
        <v>1714</v>
      </c>
      <c r="M17" s="30">
        <f t="shared" si="4"/>
        <v>1753</v>
      </c>
      <c r="N17" s="31">
        <f t="shared" si="4"/>
        <v>2056</v>
      </c>
      <c r="O17" s="97"/>
      <c r="Q17" s="99"/>
      <c r="S17" s="66"/>
    </row>
    <row r="18" spans="1:19" s="10" customFormat="1" ht="22.5" customHeight="1" thickBot="1" x14ac:dyDescent="0.3">
      <c r="A18" s="121" t="s">
        <v>27</v>
      </c>
      <c r="B18" s="122"/>
      <c r="C18" s="30">
        <f>C14+C17</f>
        <v>3942546</v>
      </c>
      <c r="D18" s="30">
        <f t="shared" ref="D18:N18" si="5">D14+D17</f>
        <v>3180927</v>
      </c>
      <c r="E18" s="30">
        <f t="shared" si="5"/>
        <v>3285134</v>
      </c>
      <c r="F18" s="30">
        <f t="shared" si="5"/>
        <v>2213070</v>
      </c>
      <c r="G18" s="30">
        <f t="shared" si="5"/>
        <v>1672253</v>
      </c>
      <c r="H18" s="30">
        <f>H14+H17</f>
        <v>1257402</v>
      </c>
      <c r="I18" s="30">
        <f>I14+I17</f>
        <v>1240390</v>
      </c>
      <c r="J18" s="30">
        <f>J14+J17</f>
        <v>1599015</v>
      </c>
      <c r="K18" s="30">
        <f>K14+K17</f>
        <v>1887372</v>
      </c>
      <c r="L18" s="30">
        <f t="shared" si="5"/>
        <v>2592995</v>
      </c>
      <c r="M18" s="30">
        <f t="shared" si="5"/>
        <v>3252320</v>
      </c>
      <c r="N18" s="31">
        <f t="shared" si="5"/>
        <v>3785116</v>
      </c>
      <c r="O18" s="97"/>
      <c r="Q18" s="97"/>
      <c r="S18" s="66"/>
    </row>
    <row r="19" spans="1:19" ht="22.5" customHeight="1" x14ac:dyDescent="0.25">
      <c r="S19" s="65"/>
    </row>
    <row r="20" spans="1:19" ht="27" customHeight="1" x14ac:dyDescent="0.25">
      <c r="J20" s="54"/>
      <c r="S20" s="65"/>
    </row>
    <row r="21" spans="1:19" ht="22.5" customHeight="1" x14ac:dyDescent="0.25">
      <c r="H21" s="58"/>
      <c r="I21" s="54"/>
    </row>
    <row r="22" spans="1:19" ht="22.5" customHeight="1" x14ac:dyDescent="0.25">
      <c r="D22" s="59"/>
      <c r="E22" s="63"/>
      <c r="F22" s="63"/>
      <c r="G22" s="60"/>
      <c r="H22" s="58"/>
      <c r="I22" s="54"/>
    </row>
    <row r="23" spans="1:19" ht="22.5" customHeight="1" x14ac:dyDescent="0.25">
      <c r="D23" s="59"/>
      <c r="E23" s="63"/>
      <c r="F23" s="84"/>
      <c r="G23" s="86"/>
      <c r="H23" s="58"/>
      <c r="I23" s="54"/>
      <c r="K23" s="65"/>
    </row>
    <row r="24" spans="1:19" ht="22.5" customHeight="1" x14ac:dyDescent="0.25">
      <c r="E24" s="63"/>
      <c r="F24" s="85"/>
      <c r="G24" s="85"/>
      <c r="I24" s="54"/>
      <c r="K24" s="65"/>
    </row>
    <row r="25" spans="1:19" ht="22.5" customHeight="1" x14ac:dyDescent="0.25">
      <c r="E25" s="63"/>
      <c r="F25" s="85"/>
      <c r="G25" s="85"/>
      <c r="I25" s="54"/>
      <c r="K25" s="65"/>
    </row>
    <row r="26" spans="1:19" ht="22.5" customHeight="1" x14ac:dyDescent="0.25">
      <c r="E26" s="63"/>
      <c r="F26" s="85"/>
      <c r="G26" s="85"/>
      <c r="K26" s="65"/>
    </row>
    <row r="27" spans="1:19" ht="22.5" customHeight="1" x14ac:dyDescent="0.25">
      <c r="E27" s="63"/>
      <c r="F27" s="85"/>
      <c r="G27" s="85"/>
    </row>
    <row r="28" spans="1:19" ht="22.5" customHeight="1" x14ac:dyDescent="0.25">
      <c r="F28" s="85"/>
      <c r="G28" s="85"/>
    </row>
    <row r="29" spans="1:19" ht="22.5" customHeight="1" x14ac:dyDescent="0.25">
      <c r="F29" s="85"/>
      <c r="G29" s="85"/>
    </row>
    <row r="30" spans="1:19" ht="22.5" customHeight="1" x14ac:dyDescent="0.25">
      <c r="F30" s="85"/>
      <c r="G30" s="85"/>
      <c r="J30" s="87"/>
      <c r="K30" s="88"/>
      <c r="L30" s="89"/>
      <c r="M30" s="88"/>
    </row>
    <row r="31" spans="1:19" ht="22.5" customHeight="1" x14ac:dyDescent="0.25">
      <c r="F31" s="85"/>
      <c r="G31" s="85"/>
      <c r="J31" s="87"/>
      <c r="K31" s="88"/>
      <c r="L31" s="89"/>
      <c r="M31" s="88"/>
    </row>
    <row r="32" spans="1:19" ht="22.5" customHeight="1" x14ac:dyDescent="0.25">
      <c r="F32" s="85"/>
      <c r="G32" s="85"/>
      <c r="J32" s="87"/>
      <c r="K32" s="88"/>
      <c r="L32" s="89"/>
      <c r="M32" s="88"/>
    </row>
    <row r="33" spans="6:13" ht="22.5" customHeight="1" x14ac:dyDescent="0.25">
      <c r="F33" s="85"/>
      <c r="G33" s="85"/>
      <c r="J33" s="87"/>
    </row>
    <row r="34" spans="6:13" ht="22.5" customHeight="1" x14ac:dyDescent="0.25">
      <c r="F34" s="85"/>
      <c r="G34" s="85"/>
      <c r="J34" s="87"/>
      <c r="K34" s="88"/>
      <c r="L34" s="89"/>
      <c r="M34" s="88"/>
    </row>
    <row r="35" spans="6:13" ht="22.5" customHeight="1" x14ac:dyDescent="0.25">
      <c r="F35" s="85"/>
      <c r="G35" s="85"/>
      <c r="J35" s="87"/>
      <c r="K35" s="88"/>
      <c r="L35" s="89"/>
      <c r="M35" s="88"/>
    </row>
    <row r="36" spans="6:13" ht="22.5" customHeight="1" x14ac:dyDescent="0.25">
      <c r="F36" s="85"/>
      <c r="G36" s="85"/>
    </row>
    <row r="37" spans="6:13" ht="22.5" customHeight="1" x14ac:dyDescent="0.25">
      <c r="F37" s="85"/>
      <c r="G37" s="85"/>
    </row>
  </sheetData>
  <mergeCells count="8">
    <mergeCell ref="A15:A16"/>
    <mergeCell ref="A17:B17"/>
    <mergeCell ref="A18:B18"/>
    <mergeCell ref="A2:N2"/>
    <mergeCell ref="A4:A11"/>
    <mergeCell ref="B4:N4"/>
    <mergeCell ref="B10:N10"/>
    <mergeCell ref="A14:B14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7"/>
  <sheetViews>
    <sheetView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15" sqref="W15:W16"/>
    </sheetView>
  </sheetViews>
  <sheetFormatPr defaultColWidth="9.140625" defaultRowHeight="22.5" customHeight="1" x14ac:dyDescent="0.25"/>
  <cols>
    <col min="1" max="1" width="26.7109375" style="1" customWidth="1"/>
    <col min="2" max="2" width="14.85546875" style="1" customWidth="1"/>
    <col min="3" max="6" width="20" style="1" customWidth="1"/>
    <col min="7" max="7" width="20" style="1" hidden="1" customWidth="1"/>
    <col min="8" max="8" width="20" style="1" customWidth="1"/>
    <col min="9" max="9" width="20" style="1" hidden="1" customWidth="1"/>
    <col min="10" max="10" width="20" style="1" customWidth="1"/>
    <col min="11" max="11" width="20" style="1" hidden="1" customWidth="1"/>
    <col min="12" max="12" width="20" style="1" customWidth="1"/>
    <col min="13" max="13" width="20" style="1" hidden="1" customWidth="1"/>
    <col min="14" max="14" width="20" style="1" customWidth="1"/>
    <col min="15" max="15" width="20" style="1" hidden="1" customWidth="1"/>
    <col min="16" max="16" width="20" style="1" customWidth="1"/>
    <col min="17" max="17" width="20" style="1" hidden="1" customWidth="1"/>
    <col min="18" max="18" width="20" style="1" customWidth="1"/>
    <col min="19" max="19" width="20" style="1" hidden="1" customWidth="1"/>
    <col min="20" max="20" width="20" style="1" customWidth="1"/>
    <col min="21" max="21" width="20" style="1" hidden="1" customWidth="1"/>
    <col min="22" max="22" width="20" style="1" customWidth="1"/>
    <col min="23" max="23" width="9.140625" style="97"/>
    <col min="24" max="25" width="9.140625" style="1"/>
    <col min="26" max="26" width="51.42578125" style="1" bestFit="1" customWidth="1"/>
    <col min="27" max="27" width="10.140625" style="1" bestFit="1" customWidth="1"/>
    <col min="28" max="16384" width="9.140625" style="1"/>
  </cols>
  <sheetData>
    <row r="2" spans="1:29" ht="15.75" thickBot="1" x14ac:dyDescent="0.3">
      <c r="A2" s="123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9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/>
      <c r="H3" s="18" t="s">
        <v>6</v>
      </c>
      <c r="I3" s="18"/>
      <c r="J3" s="18" t="s">
        <v>7</v>
      </c>
      <c r="K3" s="18"/>
      <c r="L3" s="18" t="s">
        <v>8</v>
      </c>
      <c r="M3" s="18"/>
      <c r="N3" s="18" t="s">
        <v>9</v>
      </c>
      <c r="O3" s="18"/>
      <c r="P3" s="18" t="s">
        <v>10</v>
      </c>
      <c r="Q3" s="18"/>
      <c r="R3" s="18" t="s">
        <v>11</v>
      </c>
      <c r="S3" s="18"/>
      <c r="T3" s="18" t="s">
        <v>12</v>
      </c>
      <c r="U3" s="104"/>
      <c r="V3" s="19" t="s">
        <v>13</v>
      </c>
      <c r="W3" s="103"/>
    </row>
    <row r="4" spans="1:29" ht="15" x14ac:dyDescent="0.25">
      <c r="A4" s="137" t="s">
        <v>38</v>
      </c>
      <c r="B4" s="127" t="s">
        <v>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</row>
    <row r="5" spans="1:29" ht="18.75" customHeight="1" x14ac:dyDescent="0.25">
      <c r="A5" s="137"/>
      <c r="B5" s="20" t="s">
        <v>15</v>
      </c>
      <c r="C5" s="7">
        <v>14948</v>
      </c>
      <c r="D5" s="7">
        <v>13895.999999999998</v>
      </c>
      <c r="E5" s="7">
        <v>10458</v>
      </c>
      <c r="F5" s="7">
        <v>9391</v>
      </c>
      <c r="G5" s="7">
        <v>0.74356435643564356</v>
      </c>
      <c r="H5" s="7">
        <v>7636</v>
      </c>
      <c r="I5" s="7">
        <v>1.3169107856191742</v>
      </c>
      <c r="J5" s="41">
        <v>3541</v>
      </c>
      <c r="K5" s="41">
        <v>1.3011459386585777</v>
      </c>
      <c r="L5" s="41">
        <v>6444</v>
      </c>
      <c r="M5" s="41">
        <v>1.0907913482709495</v>
      </c>
      <c r="N5" s="41">
        <v>8767</v>
      </c>
      <c r="O5" s="41">
        <v>1.1416528140584183</v>
      </c>
      <c r="P5" s="41">
        <v>11253</v>
      </c>
      <c r="Q5" s="41">
        <v>1.0576183047321892</v>
      </c>
      <c r="R5" s="41">
        <v>9557</v>
      </c>
      <c r="S5" s="41">
        <v>1.3735863900088505</v>
      </c>
      <c r="T5" s="41">
        <v>22670</v>
      </c>
      <c r="U5" s="41">
        <v>1.0668671248568156</v>
      </c>
      <c r="V5" s="41">
        <v>19545</v>
      </c>
      <c r="W5" s="97" t="e">
        <f>#REF!/'2020'!V5</f>
        <v>#REF!</v>
      </c>
    </row>
    <row r="6" spans="1:29" ht="18.75" customHeight="1" x14ac:dyDescent="0.25">
      <c r="A6" s="137"/>
      <c r="B6" s="20" t="s">
        <v>16</v>
      </c>
      <c r="C6" s="7">
        <v>2246123</v>
      </c>
      <c r="D6" s="7">
        <v>1928306.9999999998</v>
      </c>
      <c r="E6" s="7">
        <v>2010241</v>
      </c>
      <c r="F6" s="7">
        <v>1459120</v>
      </c>
      <c r="G6" s="7">
        <v>0.80812535763017757</v>
      </c>
      <c r="H6" s="7">
        <v>1104927.0000000002</v>
      </c>
      <c r="I6" s="7">
        <v>0.71137031267588247</v>
      </c>
      <c r="J6" s="41">
        <v>725089.99999999988</v>
      </c>
      <c r="K6" s="41">
        <v>1.0308165643020939</v>
      </c>
      <c r="L6" s="41">
        <v>541669</v>
      </c>
      <c r="M6" s="41">
        <v>1.2267952155645183</v>
      </c>
      <c r="N6" s="41">
        <v>971891</v>
      </c>
      <c r="O6" s="41">
        <v>1.2074323806140943</v>
      </c>
      <c r="P6" s="41">
        <v>1122885</v>
      </c>
      <c r="Q6" s="41">
        <v>1.4418909014325338</v>
      </c>
      <c r="R6" s="41">
        <v>1715574</v>
      </c>
      <c r="S6" s="41">
        <v>1.2067987174374717</v>
      </c>
      <c r="T6" s="41">
        <v>1948748.9999999998</v>
      </c>
      <c r="U6" s="41">
        <v>1.2022482271377009</v>
      </c>
      <c r="V6" s="41">
        <v>2430218</v>
      </c>
      <c r="W6" s="97" t="e">
        <f>#REF!/'2020'!V6</f>
        <v>#REF!</v>
      </c>
    </row>
    <row r="7" spans="1:29" ht="18.75" customHeight="1" x14ac:dyDescent="0.25">
      <c r="A7" s="137"/>
      <c r="B7" s="20" t="s">
        <v>17</v>
      </c>
      <c r="C7" s="7">
        <v>936685</v>
      </c>
      <c r="D7" s="7">
        <v>762837</v>
      </c>
      <c r="E7" s="7">
        <v>690726</v>
      </c>
      <c r="F7" s="7">
        <v>511718</v>
      </c>
      <c r="G7" s="7">
        <v>0.6995314793039642</v>
      </c>
      <c r="H7" s="7">
        <v>279986</v>
      </c>
      <c r="I7" s="7">
        <v>0.81535569787669315</v>
      </c>
      <c r="J7" s="41">
        <v>222320</v>
      </c>
      <c r="K7" s="41">
        <v>0.98690334927465007</v>
      </c>
      <c r="L7" s="41">
        <v>212348</v>
      </c>
      <c r="M7" s="41">
        <v>1.4125134101167944</v>
      </c>
      <c r="N7" s="41">
        <v>258255</v>
      </c>
      <c r="O7" s="41">
        <v>1.1497655569312606</v>
      </c>
      <c r="P7" s="41">
        <v>337096</v>
      </c>
      <c r="Q7" s="41">
        <v>1.4590083431588341</v>
      </c>
      <c r="R7" s="41">
        <v>465981</v>
      </c>
      <c r="S7" s="41">
        <v>1.3656617222444327</v>
      </c>
      <c r="T7" s="41">
        <v>599017</v>
      </c>
      <c r="U7" s="41">
        <v>1.1314463363066569</v>
      </c>
      <c r="V7" s="41">
        <v>740504</v>
      </c>
      <c r="W7" s="97" t="e">
        <f>#REF!/'2020'!V7</f>
        <v>#REF!</v>
      </c>
    </row>
    <row r="8" spans="1:29" ht="18.75" customHeight="1" x14ac:dyDescent="0.25">
      <c r="A8" s="137"/>
      <c r="B8" s="20" t="s">
        <v>18</v>
      </c>
      <c r="C8" s="7">
        <v>327206</v>
      </c>
      <c r="D8" s="7">
        <v>335863</v>
      </c>
      <c r="E8" s="7">
        <v>262392</v>
      </c>
      <c r="F8" s="7">
        <v>217519</v>
      </c>
      <c r="G8" s="7">
        <v>0.61400332230598498</v>
      </c>
      <c r="H8" s="7">
        <v>176512</v>
      </c>
      <c r="I8" s="7">
        <v>0.81759137196900444</v>
      </c>
      <c r="J8" s="41">
        <v>196146</v>
      </c>
      <c r="K8" s="41">
        <v>0.83245785041320919</v>
      </c>
      <c r="L8" s="41">
        <v>135205</v>
      </c>
      <c r="M8" s="41">
        <v>1.4617580563522861</v>
      </c>
      <c r="N8" s="41">
        <v>153171</v>
      </c>
      <c r="O8" s="41">
        <v>1.1273707732368095</v>
      </c>
      <c r="P8" s="41">
        <v>132188</v>
      </c>
      <c r="Q8" s="41">
        <v>0.96350702748746841</v>
      </c>
      <c r="R8" s="41">
        <v>202348</v>
      </c>
      <c r="S8" s="41">
        <v>1.3001236861008276</v>
      </c>
      <c r="T8" s="41">
        <v>247745</v>
      </c>
      <c r="U8" s="41">
        <v>1.0277523505642663</v>
      </c>
      <c r="V8" s="41">
        <v>311363</v>
      </c>
      <c r="W8" s="97" t="e">
        <f>#REF!/'2020'!V8</f>
        <v>#REF!</v>
      </c>
    </row>
    <row r="9" spans="1:29" ht="18.75" customHeight="1" thickBot="1" x14ac:dyDescent="0.3">
      <c r="A9" s="137"/>
      <c r="B9" s="22" t="s">
        <v>19</v>
      </c>
      <c r="C9" s="14">
        <v>34738</v>
      </c>
      <c r="D9" s="14">
        <v>37295</v>
      </c>
      <c r="E9" s="14">
        <v>29598</v>
      </c>
      <c r="F9" s="14">
        <v>29566</v>
      </c>
      <c r="G9" s="14">
        <v>0.84206986422296015</v>
      </c>
      <c r="H9" s="7">
        <v>24537</v>
      </c>
      <c r="I9" s="101">
        <v>0.95130291533546329</v>
      </c>
      <c r="J9" s="41">
        <v>23799</v>
      </c>
      <c r="K9" s="102">
        <v>0.74313226458163884</v>
      </c>
      <c r="L9" s="41">
        <v>25464</v>
      </c>
      <c r="M9" s="102">
        <v>1.140521837375984</v>
      </c>
      <c r="N9" s="42">
        <v>25466</v>
      </c>
      <c r="O9" s="42">
        <v>1.0526576478964804</v>
      </c>
      <c r="P9" s="42">
        <v>23601</v>
      </c>
      <c r="Q9" s="42">
        <v>1.0362604399482414</v>
      </c>
      <c r="R9" s="42">
        <v>28154</v>
      </c>
      <c r="S9" s="42">
        <v>1.0562760734455261</v>
      </c>
      <c r="T9" s="42">
        <v>35010</v>
      </c>
      <c r="U9" s="42">
        <v>1.0239924771628157</v>
      </c>
      <c r="V9" s="42">
        <v>30638</v>
      </c>
      <c r="W9" s="97" t="e">
        <f>#REF!/'2020'!V9</f>
        <v>#REF!</v>
      </c>
    </row>
    <row r="10" spans="1:29" ht="18.75" customHeight="1" x14ac:dyDescent="0.25">
      <c r="A10" s="137"/>
      <c r="B10" s="138" t="s">
        <v>20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</row>
    <row r="11" spans="1:29" ht="18.75" customHeight="1" thickBot="1" x14ac:dyDescent="0.3">
      <c r="A11" s="137"/>
      <c r="B11" s="93"/>
      <c r="C11" s="42">
        <v>8540.0000000000018</v>
      </c>
      <c r="D11" s="42">
        <v>8880</v>
      </c>
      <c r="E11" s="42">
        <v>6990</v>
      </c>
      <c r="F11" s="42">
        <v>6390</v>
      </c>
      <c r="G11" s="42">
        <v>0</v>
      </c>
      <c r="H11" s="42">
        <v>6580</v>
      </c>
      <c r="I11" s="42">
        <f>F11/E11</f>
        <v>0.91416309012875541</v>
      </c>
      <c r="J11" s="42">
        <v>4520</v>
      </c>
      <c r="K11" s="42">
        <v>0</v>
      </c>
      <c r="L11" s="42">
        <v>3680</v>
      </c>
      <c r="M11" s="42">
        <f>L11/J11</f>
        <v>0.81415929203539827</v>
      </c>
      <c r="N11" s="42">
        <v>4480</v>
      </c>
      <c r="O11" s="42"/>
      <c r="P11" s="42">
        <v>4400</v>
      </c>
      <c r="Q11" s="42"/>
      <c r="R11" s="42">
        <v>3680</v>
      </c>
      <c r="S11" s="42">
        <f>R11/P11</f>
        <v>0.83636363636363631</v>
      </c>
      <c r="T11" s="42">
        <v>7290</v>
      </c>
      <c r="U11" s="42">
        <v>0.66970198675496684</v>
      </c>
      <c r="V11" s="42">
        <v>7250</v>
      </c>
      <c r="W11" s="97" t="e">
        <f>#REF!/'2020'!V11</f>
        <v>#REF!</v>
      </c>
    </row>
    <row r="12" spans="1:29" ht="18.75" customHeight="1" thickBot="1" x14ac:dyDescent="0.3">
      <c r="A12" s="96" t="s">
        <v>32</v>
      </c>
      <c r="B12" s="32" t="s">
        <v>16</v>
      </c>
      <c r="C12" s="34">
        <v>2.1379999999999999</v>
      </c>
      <c r="D12" s="34">
        <v>1.97</v>
      </c>
      <c r="E12" s="34">
        <v>2.238</v>
      </c>
      <c r="F12" s="34">
        <v>1.32</v>
      </c>
      <c r="G12" s="34">
        <v>0.89920000000000011</v>
      </c>
      <c r="H12" s="34">
        <v>1.1759999999999999</v>
      </c>
      <c r="I12" s="34">
        <v>0.87989323843416356</v>
      </c>
      <c r="J12" s="34">
        <v>1.026</v>
      </c>
      <c r="K12" s="34">
        <v>0.99191102123356922</v>
      </c>
      <c r="L12" s="34">
        <v>0.56299999999999994</v>
      </c>
      <c r="M12" s="42">
        <v>1.0713557594291538</v>
      </c>
      <c r="N12" s="34">
        <v>1.0720000000000001</v>
      </c>
      <c r="O12" s="34">
        <v>1.2730732635585158</v>
      </c>
      <c r="P12" s="34">
        <v>1.349</v>
      </c>
      <c r="Q12" s="34">
        <v>1.3617339312406576</v>
      </c>
      <c r="R12" s="34">
        <v>1.847</v>
      </c>
      <c r="S12" s="34">
        <v>1.2436882546652031</v>
      </c>
      <c r="T12" s="34">
        <v>2.0830000000000002</v>
      </c>
      <c r="U12" s="34">
        <v>1.150485436893204</v>
      </c>
      <c r="V12" s="34">
        <v>2.4580000000000002</v>
      </c>
      <c r="W12" s="97" t="e">
        <f>#REF!/'2020'!V12</f>
        <v>#REF!</v>
      </c>
      <c r="AA12" s="65"/>
      <c r="AC12" s="67"/>
    </row>
    <row r="13" spans="1:29" ht="18.75" customHeight="1" thickBot="1" x14ac:dyDescent="0.3">
      <c r="A13" s="49"/>
      <c r="B13" s="50" t="s">
        <v>18</v>
      </c>
      <c r="C13" s="51">
        <v>2.5000000000000001E-2</v>
      </c>
      <c r="D13" s="51">
        <v>2.5999999999999999E-2</v>
      </c>
      <c r="E13" s="51">
        <v>1.7000000000000001E-2</v>
      </c>
      <c r="F13" s="51">
        <v>8.0000000000000002E-3</v>
      </c>
      <c r="G13" s="51">
        <v>0.25</v>
      </c>
      <c r="H13" s="51">
        <v>7.0000000000000001E-3</v>
      </c>
      <c r="I13" s="51">
        <v>3.6666666666666665</v>
      </c>
      <c r="J13" s="51">
        <v>4.0000000000000001E-3</v>
      </c>
      <c r="K13" s="51">
        <v>0.63636363636363646</v>
      </c>
      <c r="L13" s="51">
        <v>6.0000000000000001E-3</v>
      </c>
      <c r="M13" s="42">
        <v>1</v>
      </c>
      <c r="N13" s="51">
        <v>7.0000000000000001E-3</v>
      </c>
      <c r="O13" s="51">
        <v>2.8571428571428572</v>
      </c>
      <c r="P13" s="51">
        <v>2.8000000000000001E-2</v>
      </c>
      <c r="Q13" s="51">
        <v>0.95</v>
      </c>
      <c r="R13" s="51">
        <v>1.9E-2</v>
      </c>
      <c r="S13" s="51">
        <v>1.3157894736842106</v>
      </c>
      <c r="T13" s="51">
        <v>4.2000000000000003E-2</v>
      </c>
      <c r="U13" s="51">
        <v>0.96</v>
      </c>
      <c r="V13" s="51">
        <v>3.1E-2</v>
      </c>
      <c r="W13" s="97" t="e">
        <f>#REF!/'2020'!V13</f>
        <v>#REF!</v>
      </c>
      <c r="AA13" s="65"/>
    </row>
    <row r="14" spans="1:29" ht="18.75" customHeight="1" thickBot="1" x14ac:dyDescent="0.3">
      <c r="A14" s="141" t="s">
        <v>21</v>
      </c>
      <c r="B14" s="142"/>
      <c r="C14" s="24">
        <f t="shared" ref="C14:V14" si="0">SUM(C5:C9,C11)</f>
        <v>3568240</v>
      </c>
      <c r="D14" s="24">
        <f t="shared" si="0"/>
        <v>3087078</v>
      </c>
      <c r="E14" s="24">
        <f t="shared" si="0"/>
        <v>3010405</v>
      </c>
      <c r="F14" s="24">
        <f t="shared" si="0"/>
        <v>2233704</v>
      </c>
      <c r="G14" s="24"/>
      <c r="H14" s="24">
        <f t="shared" si="0"/>
        <v>1600178.0000000002</v>
      </c>
      <c r="I14" s="24"/>
      <c r="J14" s="24">
        <f t="shared" si="0"/>
        <v>1175416</v>
      </c>
      <c r="K14" s="24"/>
      <c r="L14" s="24">
        <f t="shared" si="0"/>
        <v>924810</v>
      </c>
      <c r="M14" s="24"/>
      <c r="N14" s="24">
        <f t="shared" si="0"/>
        <v>1422030</v>
      </c>
      <c r="O14" s="24"/>
      <c r="P14" s="24">
        <f t="shared" si="0"/>
        <v>1631423</v>
      </c>
      <c r="Q14" s="24"/>
      <c r="R14" s="24">
        <f t="shared" si="0"/>
        <v>2425294</v>
      </c>
      <c r="S14" s="24"/>
      <c r="T14" s="24">
        <f t="shared" si="0"/>
        <v>2860481</v>
      </c>
      <c r="U14" s="24"/>
      <c r="V14" s="24">
        <f t="shared" si="0"/>
        <v>3539518</v>
      </c>
      <c r="AA14" s="65"/>
    </row>
    <row r="15" spans="1:29" s="10" customFormat="1" ht="37.5" customHeight="1" x14ac:dyDescent="0.25">
      <c r="A15" s="119" t="s">
        <v>28</v>
      </c>
      <c r="B15" s="25" t="s">
        <v>18</v>
      </c>
      <c r="C15" s="26">
        <v>928</v>
      </c>
      <c r="D15" s="26">
        <v>1960</v>
      </c>
      <c r="E15" s="26">
        <v>774</v>
      </c>
      <c r="F15" s="26">
        <v>646</v>
      </c>
      <c r="G15" s="26">
        <v>1.1026936026936027</v>
      </c>
      <c r="H15" s="26">
        <v>592</v>
      </c>
      <c r="I15" s="26">
        <v>1.0061068702290077</v>
      </c>
      <c r="J15" s="26">
        <v>337</v>
      </c>
      <c r="K15" s="26">
        <v>0.62367223065250377</v>
      </c>
      <c r="L15" s="26">
        <v>570</v>
      </c>
      <c r="M15" s="26">
        <v>2.1922141119221412</v>
      </c>
      <c r="N15" s="26">
        <v>667</v>
      </c>
      <c r="O15" s="26">
        <v>1.1687014428412874</v>
      </c>
      <c r="P15" s="26">
        <v>971</v>
      </c>
      <c r="Q15" s="26">
        <v>0.84520417853751184</v>
      </c>
      <c r="R15" s="26">
        <v>538</v>
      </c>
      <c r="S15" s="26">
        <v>0.9831460674157303</v>
      </c>
      <c r="T15" s="26">
        <v>698</v>
      </c>
      <c r="U15" s="26">
        <v>1.3634285714285714</v>
      </c>
      <c r="V15" s="26">
        <v>821</v>
      </c>
      <c r="W15" s="97" t="e">
        <f>#REF!/'2020'!V15</f>
        <v>#REF!</v>
      </c>
      <c r="AA15" s="66"/>
      <c r="AC15" s="67"/>
    </row>
    <row r="16" spans="1:29" s="10" customFormat="1" ht="34.5" customHeight="1" thickBot="1" x14ac:dyDescent="0.3">
      <c r="A16" s="120"/>
      <c r="B16" s="28" t="s">
        <v>19</v>
      </c>
      <c r="C16" s="23">
        <v>855</v>
      </c>
      <c r="D16" s="23">
        <v>1004</v>
      </c>
      <c r="E16" s="23">
        <v>687</v>
      </c>
      <c r="F16" s="23">
        <v>740</v>
      </c>
      <c r="G16" s="23">
        <v>0.85343855693348369</v>
      </c>
      <c r="H16" s="23">
        <v>798</v>
      </c>
      <c r="I16" s="23">
        <v>1.0158520475561428</v>
      </c>
      <c r="J16" s="23">
        <v>631</v>
      </c>
      <c r="K16" s="23">
        <v>1.247074122236671</v>
      </c>
      <c r="L16" s="23">
        <v>600</v>
      </c>
      <c r="M16" s="23">
        <v>0.93117831074035451</v>
      </c>
      <c r="N16" s="23">
        <v>792</v>
      </c>
      <c r="O16" s="23">
        <v>0.8936170212765957</v>
      </c>
      <c r="P16" s="23">
        <v>937</v>
      </c>
      <c r="Q16" s="23">
        <v>1.0325814536340852</v>
      </c>
      <c r="R16" s="23">
        <v>627</v>
      </c>
      <c r="S16" s="23">
        <v>1.0655339805825244</v>
      </c>
      <c r="T16" s="23">
        <v>844</v>
      </c>
      <c r="U16" s="23">
        <v>0.98291571753986329</v>
      </c>
      <c r="V16" s="23">
        <v>867</v>
      </c>
      <c r="W16" s="97" t="e">
        <f>#REF!/'2020'!V16</f>
        <v>#REF!</v>
      </c>
      <c r="AA16" s="66"/>
      <c r="AC16" s="67"/>
    </row>
    <row r="17" spans="1:27" s="10" customFormat="1" ht="22.5" customHeight="1" thickBot="1" x14ac:dyDescent="0.3">
      <c r="A17" s="121" t="s">
        <v>21</v>
      </c>
      <c r="B17" s="122"/>
      <c r="C17" s="30">
        <f>C15+C16</f>
        <v>1783</v>
      </c>
      <c r="D17" s="30">
        <f t="shared" ref="D17:V17" si="1">D15+D16</f>
        <v>2964</v>
      </c>
      <c r="E17" s="30">
        <f t="shared" si="1"/>
        <v>1461</v>
      </c>
      <c r="F17" s="30">
        <f t="shared" si="1"/>
        <v>1386</v>
      </c>
      <c r="G17" s="30"/>
      <c r="H17" s="30">
        <f t="shared" si="1"/>
        <v>1390</v>
      </c>
      <c r="I17" s="30"/>
      <c r="J17" s="30">
        <f>J15+J16</f>
        <v>968</v>
      </c>
      <c r="K17" s="30"/>
      <c r="L17" s="30">
        <f>L15+L16</f>
        <v>1170</v>
      </c>
      <c r="M17" s="30"/>
      <c r="N17" s="30">
        <f>N15+N16</f>
        <v>1459</v>
      </c>
      <c r="O17" s="30"/>
      <c r="P17" s="30">
        <f>P15+P16</f>
        <v>1908</v>
      </c>
      <c r="Q17" s="30"/>
      <c r="R17" s="30">
        <f t="shared" si="1"/>
        <v>1165</v>
      </c>
      <c r="S17" s="30"/>
      <c r="T17" s="30">
        <f t="shared" si="1"/>
        <v>1542</v>
      </c>
      <c r="U17" s="105"/>
      <c r="V17" s="31">
        <f t="shared" si="1"/>
        <v>1688</v>
      </c>
      <c r="W17" s="97"/>
      <c r="AA17" s="66"/>
    </row>
    <row r="18" spans="1:27" s="10" customFormat="1" ht="22.5" customHeight="1" thickBot="1" x14ac:dyDescent="0.3">
      <c r="A18" s="121" t="s">
        <v>27</v>
      </c>
      <c r="B18" s="122"/>
      <c r="C18" s="30">
        <f>C14+C17</f>
        <v>3570023</v>
      </c>
      <c r="D18" s="30">
        <f t="shared" ref="D18:V18" si="2">D14+D17</f>
        <v>3090042</v>
      </c>
      <c r="E18" s="30">
        <f t="shared" si="2"/>
        <v>3011866</v>
      </c>
      <c r="F18" s="30">
        <f t="shared" si="2"/>
        <v>2235090</v>
      </c>
      <c r="G18" s="30"/>
      <c r="H18" s="30">
        <f t="shared" si="2"/>
        <v>1601568.0000000002</v>
      </c>
      <c r="I18" s="30"/>
      <c r="J18" s="30">
        <f>J14+J17</f>
        <v>1176384</v>
      </c>
      <c r="K18" s="30"/>
      <c r="L18" s="30">
        <f>L14+L17</f>
        <v>925980</v>
      </c>
      <c r="M18" s="30"/>
      <c r="N18" s="30">
        <f>N14+N17</f>
        <v>1423489</v>
      </c>
      <c r="O18" s="30"/>
      <c r="P18" s="30">
        <f>P14+P17</f>
        <v>1633331</v>
      </c>
      <c r="Q18" s="30"/>
      <c r="R18" s="30">
        <f t="shared" si="2"/>
        <v>2426459</v>
      </c>
      <c r="S18" s="30"/>
      <c r="T18" s="30">
        <f t="shared" si="2"/>
        <v>2862023</v>
      </c>
      <c r="U18" s="105"/>
      <c r="V18" s="31">
        <f t="shared" si="2"/>
        <v>3541206</v>
      </c>
      <c r="W18" s="97"/>
      <c r="AA18" s="66"/>
    </row>
    <row r="19" spans="1:27" ht="22.5" customHeight="1" x14ac:dyDescent="0.25">
      <c r="AA19" s="65"/>
    </row>
    <row r="20" spans="1:27" ht="27" customHeight="1" x14ac:dyDescent="0.25">
      <c r="N20" s="54"/>
      <c r="O20" s="54"/>
      <c r="AA20" s="65"/>
    </row>
    <row r="21" spans="1:27" ht="22.5" customHeight="1" x14ac:dyDescent="0.25">
      <c r="J21" s="58"/>
      <c r="K21" s="58"/>
      <c r="L21" s="54"/>
      <c r="M21" s="54"/>
    </row>
    <row r="22" spans="1:27" ht="22.5" customHeight="1" x14ac:dyDescent="0.25">
      <c r="D22" s="59"/>
      <c r="E22" s="63"/>
      <c r="F22" s="63"/>
      <c r="G22" s="63"/>
      <c r="H22" s="60"/>
      <c r="I22" s="60"/>
      <c r="J22" s="58"/>
      <c r="K22" s="58"/>
      <c r="L22" s="54"/>
      <c r="M22" s="54"/>
    </row>
    <row r="23" spans="1:27" ht="22.5" customHeight="1" x14ac:dyDescent="0.25">
      <c r="D23" s="59"/>
      <c r="E23" s="63"/>
      <c r="F23" s="84"/>
      <c r="G23" s="84"/>
      <c r="H23" s="86"/>
      <c r="I23" s="86"/>
      <c r="J23" s="58"/>
      <c r="K23" s="58"/>
      <c r="L23" s="54"/>
      <c r="M23" s="54"/>
      <c r="P23" s="65"/>
      <c r="Q23" s="65"/>
    </row>
    <row r="24" spans="1:27" ht="22.5" customHeight="1" x14ac:dyDescent="0.25">
      <c r="E24" s="63"/>
      <c r="F24" s="85"/>
      <c r="G24" s="85"/>
      <c r="H24" s="85"/>
      <c r="I24" s="85"/>
      <c r="L24" s="54"/>
      <c r="M24" s="54"/>
      <c r="P24" s="65"/>
      <c r="Q24" s="65"/>
    </row>
    <row r="25" spans="1:27" ht="22.5" customHeight="1" x14ac:dyDescent="0.25">
      <c r="E25" s="63"/>
      <c r="F25" s="85"/>
      <c r="G25" s="85"/>
      <c r="H25" s="85"/>
      <c r="I25" s="85"/>
      <c r="L25" s="54"/>
      <c r="M25" s="54"/>
      <c r="P25" s="65"/>
      <c r="Q25" s="65"/>
    </row>
    <row r="26" spans="1:27" ht="22.5" customHeight="1" x14ac:dyDescent="0.25">
      <c r="E26" s="63"/>
      <c r="F26" s="85"/>
      <c r="G26" s="85"/>
      <c r="H26" s="85"/>
      <c r="I26" s="85"/>
      <c r="P26" s="65"/>
      <c r="Q26" s="65"/>
    </row>
    <row r="27" spans="1:27" ht="22.5" customHeight="1" x14ac:dyDescent="0.25">
      <c r="E27" s="63"/>
      <c r="F27" s="85"/>
      <c r="G27" s="85"/>
      <c r="H27" s="85"/>
      <c r="I27" s="85"/>
    </row>
    <row r="28" spans="1:27" ht="22.5" customHeight="1" x14ac:dyDescent="0.25">
      <c r="F28" s="85"/>
      <c r="G28" s="85"/>
      <c r="H28" s="85"/>
      <c r="I28" s="85"/>
    </row>
    <row r="29" spans="1:27" ht="22.5" customHeight="1" x14ac:dyDescent="0.25">
      <c r="F29" s="85"/>
      <c r="G29" s="85"/>
      <c r="H29" s="85"/>
      <c r="I29" s="85"/>
    </row>
    <row r="30" spans="1:27" ht="22.5" customHeight="1" x14ac:dyDescent="0.25">
      <c r="F30" s="85"/>
      <c r="G30" s="85"/>
      <c r="H30" s="85"/>
      <c r="I30" s="85"/>
      <c r="N30" s="87"/>
      <c r="O30" s="87"/>
      <c r="P30" s="88"/>
      <c r="Q30" s="88"/>
      <c r="R30" s="89"/>
      <c r="S30" s="89"/>
      <c r="T30" s="88"/>
      <c r="U30" s="88"/>
    </row>
    <row r="31" spans="1:27" ht="22.5" customHeight="1" x14ac:dyDescent="0.25">
      <c r="F31" s="85"/>
      <c r="G31" s="85"/>
      <c r="H31" s="85"/>
      <c r="I31" s="85"/>
      <c r="N31" s="87"/>
      <c r="O31" s="87"/>
      <c r="P31" s="88"/>
      <c r="Q31" s="88"/>
      <c r="R31" s="89"/>
      <c r="S31" s="89"/>
      <c r="T31" s="88"/>
      <c r="U31" s="88"/>
    </row>
    <row r="32" spans="1:27" ht="22.5" customHeight="1" x14ac:dyDescent="0.25">
      <c r="F32" s="85"/>
      <c r="G32" s="85"/>
      <c r="H32" s="85"/>
      <c r="I32" s="85"/>
      <c r="N32" s="87"/>
      <c r="O32" s="87"/>
      <c r="P32" s="88"/>
      <c r="Q32" s="88"/>
      <c r="R32" s="89"/>
      <c r="S32" s="89"/>
      <c r="T32" s="88"/>
      <c r="U32" s="88"/>
    </row>
    <row r="33" spans="6:21" ht="22.5" customHeight="1" x14ac:dyDescent="0.25">
      <c r="F33" s="85"/>
      <c r="G33" s="85"/>
      <c r="H33" s="85"/>
      <c r="I33" s="85"/>
      <c r="N33" s="87"/>
      <c r="O33" s="87"/>
    </row>
    <row r="34" spans="6:21" ht="22.5" customHeight="1" x14ac:dyDescent="0.25">
      <c r="F34" s="85"/>
      <c r="G34" s="85"/>
      <c r="H34" s="85"/>
      <c r="I34" s="85"/>
      <c r="N34" s="87"/>
      <c r="O34" s="87"/>
      <c r="P34" s="88"/>
      <c r="Q34" s="88"/>
      <c r="R34" s="89"/>
      <c r="S34" s="89"/>
      <c r="T34" s="88"/>
      <c r="U34" s="88"/>
    </row>
    <row r="35" spans="6:21" ht="22.5" customHeight="1" x14ac:dyDescent="0.25">
      <c r="F35" s="85"/>
      <c r="G35" s="85"/>
      <c r="H35" s="85"/>
      <c r="I35" s="85"/>
      <c r="N35" s="87"/>
      <c r="O35" s="87"/>
      <c r="P35" s="88"/>
      <c r="Q35" s="88"/>
      <c r="R35" s="89"/>
      <c r="S35" s="89"/>
      <c r="T35" s="88"/>
      <c r="U35" s="88"/>
    </row>
    <row r="36" spans="6:21" ht="22.5" customHeight="1" x14ac:dyDescent="0.25">
      <c r="F36" s="85"/>
      <c r="G36" s="85"/>
      <c r="H36" s="85"/>
      <c r="I36" s="85"/>
    </row>
    <row r="37" spans="6:21" ht="22.5" customHeight="1" x14ac:dyDescent="0.25">
      <c r="F37" s="85"/>
      <c r="G37" s="85"/>
      <c r="H37" s="85"/>
      <c r="I37" s="85"/>
    </row>
  </sheetData>
  <mergeCells count="8">
    <mergeCell ref="A17:B17"/>
    <mergeCell ref="A18:B18"/>
    <mergeCell ref="A2:V2"/>
    <mergeCell ref="A4:A11"/>
    <mergeCell ref="B4:V4"/>
    <mergeCell ref="B10:V10"/>
    <mergeCell ref="A14:B14"/>
    <mergeCell ref="A15:A16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abSelected="1" topLeftCell="B1" zoomScale="90" zoomScaleNormal="90" workbookViewId="0">
      <selection activeCell="N16" sqref="N16"/>
    </sheetView>
  </sheetViews>
  <sheetFormatPr defaultColWidth="9.140625" defaultRowHeight="15" x14ac:dyDescent="0.25"/>
  <cols>
    <col min="1" max="1" width="26.7109375" style="1" customWidth="1"/>
    <col min="2" max="2" width="14.85546875" style="1" customWidth="1"/>
    <col min="3" max="14" width="20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19" ht="15.75" thickBot="1" x14ac:dyDescent="0.3">
      <c r="A2" s="123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9" s="5" customFormat="1" ht="28.5" x14ac:dyDescent="0.25">
      <c r="A3" s="106" t="s">
        <v>0</v>
      </c>
      <c r="B3" s="107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8</v>
      </c>
      <c r="J3" s="108" t="s">
        <v>9</v>
      </c>
      <c r="K3" s="108" t="s">
        <v>10</v>
      </c>
      <c r="L3" s="108" t="s">
        <v>11</v>
      </c>
      <c r="M3" s="108" t="s">
        <v>12</v>
      </c>
      <c r="N3" s="109" t="s">
        <v>13</v>
      </c>
    </row>
    <row r="4" spans="1:19" x14ac:dyDescent="0.25">
      <c r="A4" s="144" t="s">
        <v>39</v>
      </c>
      <c r="B4" s="145" t="s">
        <v>14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9" ht="18.75" customHeight="1" x14ac:dyDescent="0.25">
      <c r="A5" s="144"/>
      <c r="B5" s="6" t="s">
        <v>15</v>
      </c>
      <c r="C5" s="7"/>
      <c r="D5" s="7"/>
      <c r="E5" s="7"/>
      <c r="F5" s="7"/>
      <c r="G5" s="7"/>
      <c r="H5" s="41"/>
      <c r="I5" s="41"/>
      <c r="J5" s="41"/>
      <c r="K5" s="41"/>
      <c r="L5" s="41"/>
      <c r="M5" s="41"/>
      <c r="N5" s="41"/>
    </row>
    <row r="6" spans="1:19" ht="18.75" customHeight="1" x14ac:dyDescent="0.25">
      <c r="A6" s="144"/>
      <c r="B6" s="6" t="s">
        <v>16</v>
      </c>
      <c r="C6" s="7"/>
      <c r="D6" s="7"/>
      <c r="E6" s="7"/>
      <c r="F6" s="7">
        <v>19965</v>
      </c>
      <c r="G6" s="7">
        <v>16620</v>
      </c>
      <c r="H6" s="41">
        <v>12493</v>
      </c>
      <c r="I6" s="41">
        <v>13101</v>
      </c>
      <c r="J6" s="41">
        <v>13914</v>
      </c>
      <c r="K6" s="41">
        <v>6492.0000000000045</v>
      </c>
      <c r="L6" s="41">
        <v>21510</v>
      </c>
      <c r="M6" s="41">
        <v>24003</v>
      </c>
      <c r="N6" s="41">
        <v>35136</v>
      </c>
    </row>
    <row r="7" spans="1:19" ht="18.75" customHeight="1" x14ac:dyDescent="0.25">
      <c r="A7" s="144"/>
      <c r="B7" s="6" t="s">
        <v>17</v>
      </c>
      <c r="C7" s="7"/>
      <c r="D7" s="7"/>
      <c r="E7" s="7"/>
      <c r="F7" s="7">
        <v>58177</v>
      </c>
      <c r="G7" s="7">
        <v>55392</v>
      </c>
      <c r="H7" s="41">
        <v>66708</v>
      </c>
      <c r="I7" s="41">
        <v>80540</v>
      </c>
      <c r="J7" s="41">
        <v>58055</v>
      </c>
      <c r="K7" s="41">
        <v>42576</v>
      </c>
      <c r="L7" s="41">
        <v>83656</v>
      </c>
      <c r="M7" s="41">
        <v>95266</v>
      </c>
      <c r="N7" s="41">
        <v>137117</v>
      </c>
    </row>
    <row r="8" spans="1:19" ht="18.75" customHeight="1" x14ac:dyDescent="0.25">
      <c r="A8" s="144"/>
      <c r="B8" s="6" t="s">
        <v>18</v>
      </c>
      <c r="C8" s="7"/>
      <c r="D8" s="7"/>
      <c r="E8" s="7"/>
      <c r="F8" s="7">
        <v>19322</v>
      </c>
      <c r="G8" s="7">
        <v>13682</v>
      </c>
      <c r="H8" s="41">
        <v>12002</v>
      </c>
      <c r="I8" s="41">
        <v>15002</v>
      </c>
      <c r="J8" s="41">
        <v>14822</v>
      </c>
      <c r="K8" s="41">
        <v>13922</v>
      </c>
      <c r="L8" s="41">
        <v>25142</v>
      </c>
      <c r="M8" s="41">
        <v>25442</v>
      </c>
      <c r="N8" s="41">
        <v>34862</v>
      </c>
    </row>
    <row r="9" spans="1:19" ht="18.75" customHeight="1" x14ac:dyDescent="0.25">
      <c r="A9" s="144"/>
      <c r="B9" s="6" t="s">
        <v>19</v>
      </c>
      <c r="C9" s="7"/>
      <c r="D9" s="7"/>
      <c r="E9" s="7"/>
      <c r="F9" s="7">
        <v>1811</v>
      </c>
      <c r="G9" s="7">
        <v>1378</v>
      </c>
      <c r="H9" s="41">
        <v>67</v>
      </c>
      <c r="I9" s="41">
        <v>72</v>
      </c>
      <c r="J9" s="41">
        <v>53</v>
      </c>
      <c r="K9" s="41">
        <v>70</v>
      </c>
      <c r="L9" s="41">
        <v>63</v>
      </c>
      <c r="M9" s="41">
        <v>47</v>
      </c>
      <c r="N9" s="41">
        <v>2067</v>
      </c>
    </row>
    <row r="10" spans="1:19" ht="18.75" customHeight="1" x14ac:dyDescent="0.25">
      <c r="A10" s="144"/>
      <c r="B10" s="146" t="s">
        <v>20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9" ht="18.75" customHeight="1" x14ac:dyDescent="0.25">
      <c r="A11" s="144"/>
      <c r="B11" s="11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9" ht="18.75" customHeight="1" x14ac:dyDescent="0.25">
      <c r="A12" s="147" t="s">
        <v>21</v>
      </c>
      <c r="B12" s="147"/>
      <c r="C12" s="9">
        <f t="shared" ref="C12:N12" si="0">SUM(C5:C9,C11)</f>
        <v>0</v>
      </c>
      <c r="D12" s="9">
        <f t="shared" si="0"/>
        <v>0</v>
      </c>
      <c r="E12" s="9">
        <f t="shared" si="0"/>
        <v>0</v>
      </c>
      <c r="F12" s="9">
        <f t="shared" si="0"/>
        <v>99275</v>
      </c>
      <c r="G12" s="9">
        <f t="shared" si="0"/>
        <v>87072</v>
      </c>
      <c r="H12" s="9">
        <f t="shared" si="0"/>
        <v>91270</v>
      </c>
      <c r="I12" s="9">
        <f t="shared" si="0"/>
        <v>108715</v>
      </c>
      <c r="J12" s="9">
        <f t="shared" si="0"/>
        <v>86844</v>
      </c>
      <c r="K12" s="9">
        <f t="shared" si="0"/>
        <v>63060.000000000007</v>
      </c>
      <c r="L12" s="9">
        <f t="shared" si="0"/>
        <v>130371</v>
      </c>
      <c r="M12" s="9">
        <f t="shared" si="0"/>
        <v>144758</v>
      </c>
      <c r="N12" s="9">
        <f t="shared" si="0"/>
        <v>209182</v>
      </c>
      <c r="S12" s="65"/>
    </row>
    <row r="13" spans="1:19" ht="22.5" customHeight="1" x14ac:dyDescent="0.25">
      <c r="S13" s="65"/>
    </row>
    <row r="14" spans="1:19" ht="27" customHeight="1" x14ac:dyDescent="0.25">
      <c r="J14" s="54"/>
      <c r="S14" s="65"/>
    </row>
    <row r="15" spans="1:19" ht="22.5" customHeight="1" x14ac:dyDescent="0.25">
      <c r="H15" s="58"/>
      <c r="I15" s="54"/>
    </row>
    <row r="16" spans="1:19" ht="22.5" customHeight="1" x14ac:dyDescent="0.25">
      <c r="D16" s="59"/>
      <c r="E16" s="63"/>
      <c r="F16" s="63"/>
      <c r="G16" s="60"/>
      <c r="H16" s="58"/>
      <c r="I16" s="54"/>
    </row>
    <row r="17" spans="4:13" ht="22.5" customHeight="1" x14ac:dyDescent="0.25">
      <c r="D17" s="59"/>
      <c r="E17" s="63"/>
      <c r="F17" s="84"/>
      <c r="G17" s="86"/>
      <c r="H17" s="58"/>
      <c r="I17" s="54"/>
      <c r="K17" s="65"/>
    </row>
    <row r="18" spans="4:13" ht="22.5" customHeight="1" x14ac:dyDescent="0.25">
      <c r="E18" s="63"/>
      <c r="F18" s="85"/>
      <c r="G18" s="85"/>
      <c r="I18" s="54"/>
      <c r="K18" s="65"/>
    </row>
    <row r="19" spans="4:13" ht="22.5" customHeight="1" x14ac:dyDescent="0.25">
      <c r="E19" s="63"/>
      <c r="F19" s="85"/>
      <c r="G19" s="85"/>
      <c r="I19" s="54"/>
      <c r="K19" s="65"/>
    </row>
    <row r="20" spans="4:13" ht="22.5" customHeight="1" x14ac:dyDescent="0.25">
      <c r="E20" s="63"/>
      <c r="F20" s="85"/>
      <c r="G20" s="85"/>
      <c r="K20" s="65"/>
    </row>
    <row r="21" spans="4:13" ht="22.5" customHeight="1" x14ac:dyDescent="0.25">
      <c r="E21" s="63"/>
      <c r="F21" s="85"/>
      <c r="G21" s="85"/>
    </row>
    <row r="22" spans="4:13" ht="22.5" customHeight="1" x14ac:dyDescent="0.25">
      <c r="F22" s="85"/>
      <c r="G22" s="85"/>
    </row>
    <row r="23" spans="4:13" ht="22.5" customHeight="1" x14ac:dyDescent="0.25">
      <c r="F23" s="85"/>
      <c r="G23" s="85"/>
    </row>
    <row r="24" spans="4:13" ht="22.5" customHeight="1" x14ac:dyDescent="0.25">
      <c r="F24" s="85"/>
      <c r="G24" s="85"/>
      <c r="J24" s="87"/>
      <c r="K24" s="88"/>
      <c r="L24" s="89"/>
      <c r="M24" s="88"/>
    </row>
    <row r="25" spans="4:13" ht="22.5" customHeight="1" x14ac:dyDescent="0.25">
      <c r="F25" s="85"/>
      <c r="G25" s="85"/>
      <c r="J25" s="87"/>
      <c r="K25" s="88"/>
      <c r="L25" s="89"/>
      <c r="M25" s="88"/>
    </row>
    <row r="26" spans="4:13" ht="22.5" customHeight="1" x14ac:dyDescent="0.25">
      <c r="F26" s="85"/>
      <c r="G26" s="85"/>
      <c r="J26" s="87"/>
      <c r="K26" s="88"/>
      <c r="L26" s="89"/>
      <c r="M26" s="88"/>
    </row>
    <row r="27" spans="4:13" ht="22.5" customHeight="1" x14ac:dyDescent="0.25">
      <c r="F27" s="85"/>
      <c r="G27" s="85"/>
      <c r="J27" s="87"/>
    </row>
    <row r="28" spans="4:13" ht="22.5" customHeight="1" x14ac:dyDescent="0.25">
      <c r="F28" s="85"/>
      <c r="G28" s="85"/>
      <c r="J28" s="87"/>
      <c r="K28" s="88"/>
      <c r="L28" s="89"/>
      <c r="M28" s="88"/>
    </row>
    <row r="29" spans="4:13" ht="22.5" customHeight="1" x14ac:dyDescent="0.25">
      <c r="F29" s="85"/>
      <c r="G29" s="85"/>
      <c r="J29" s="87"/>
      <c r="K29" s="88"/>
      <c r="L29" s="89"/>
      <c r="M29" s="88"/>
    </row>
    <row r="30" spans="4:13" ht="22.5" customHeight="1" x14ac:dyDescent="0.25">
      <c r="F30" s="85"/>
      <c r="G30" s="85"/>
    </row>
    <row r="31" spans="4:13" ht="22.5" customHeight="1" x14ac:dyDescent="0.25">
      <c r="F31" s="85"/>
      <c r="G31" s="85"/>
    </row>
    <row r="32" spans="4:13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2024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2025-01-21T10:28:47Z</dcterms:modified>
</cp:coreProperties>
</file>