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msk3\ОПЕРАЦИОННЫЙ ДЕПАРТАМЕНТ\Отдел реализации\для сайта\_ТСО\по факту\"/>
    </mc:Choice>
  </mc:AlternateContent>
  <bookViews>
    <workbookView xWindow="13230" yWindow="45" windowWidth="11970" windowHeight="12330" firstSheet="8" activeTab="11"/>
  </bookViews>
  <sheets>
    <sheet name="2013 " sheetId="5" state="hidden" r:id="rId1"/>
    <sheet name="2014" sheetId="6" state="hidden" r:id="rId2"/>
    <sheet name="2015 " sheetId="7" state="hidden" r:id="rId3"/>
    <sheet name="2016" sheetId="8" state="hidden" r:id="rId4"/>
    <sheet name="2017" sheetId="9" state="hidden" r:id="rId5"/>
    <sheet name="2018" sheetId="10" state="hidden" r:id="rId6"/>
    <sheet name="2019" sheetId="11" state="hidden" r:id="rId7"/>
    <sheet name="2020" sheetId="12" state="hidden" r:id="rId8"/>
    <sheet name="2021" sheetId="13" r:id="rId9"/>
    <sheet name="2022" sheetId="14" r:id="rId10"/>
    <sheet name="2023" sheetId="15" r:id="rId11"/>
    <sheet name="2024" sheetId="16" r:id="rId12"/>
  </sheets>
  <calcPr calcId="162913"/>
</workbook>
</file>

<file path=xl/calcChain.xml><?xml version="1.0" encoding="utf-8"?>
<calcChain xmlns="http://schemas.openxmlformats.org/spreadsheetml/2006/main">
  <c r="K12" i="16" l="1"/>
  <c r="J12" i="16" l="1"/>
  <c r="G13" i="16" l="1"/>
  <c r="D13" i="16"/>
  <c r="E13" i="16"/>
  <c r="F13" i="16"/>
  <c r="H13" i="16"/>
  <c r="I13" i="16"/>
  <c r="J13" i="16"/>
  <c r="K13" i="16"/>
  <c r="L13" i="16"/>
  <c r="M13" i="16"/>
  <c r="N13" i="16"/>
  <c r="C13" i="16"/>
  <c r="AH11" i="13" l="1"/>
  <c r="AH10" i="13"/>
  <c r="AH8" i="13"/>
  <c r="AH7" i="13"/>
  <c r="AH6" i="13"/>
  <c r="AH5" i="13"/>
  <c r="C13" i="15"/>
  <c r="N13" i="15"/>
  <c r="M13" i="15"/>
  <c r="L13" i="15"/>
  <c r="K13" i="15"/>
  <c r="J13" i="15"/>
  <c r="I13" i="15"/>
  <c r="H13" i="15"/>
  <c r="G13" i="15"/>
  <c r="F13" i="15"/>
  <c r="E13" i="15"/>
  <c r="D13" i="15"/>
  <c r="AR5" i="14" l="1"/>
  <c r="AN5" i="14" l="1"/>
  <c r="AJ5" i="14" l="1"/>
  <c r="AF5" i="14" l="1"/>
  <c r="AB5" i="14" l="1"/>
  <c r="X5" i="14" l="1"/>
  <c r="T5" i="14" l="1"/>
  <c r="W11" i="12" l="1"/>
  <c r="W10" i="12"/>
  <c r="W8" i="12"/>
  <c r="W7" i="12"/>
  <c r="W6" i="12"/>
  <c r="W5" i="12"/>
  <c r="AS13" i="14"/>
  <c r="AO13" i="14"/>
  <c r="AK13" i="14"/>
  <c r="AG13" i="14"/>
  <c r="AC13" i="14"/>
  <c r="Y13" i="14"/>
  <c r="U13" i="14"/>
  <c r="Q13" i="14"/>
  <c r="M13" i="14"/>
  <c r="J13" i="14"/>
  <c r="G13" i="14"/>
  <c r="D13" i="14" l="1"/>
  <c r="AG12" i="13"/>
  <c r="AD12" i="13"/>
  <c r="AA12" i="13"/>
  <c r="X12" i="13"/>
  <c r="U12" i="13"/>
  <c r="R12" i="13"/>
  <c r="O12" i="13"/>
  <c r="L12" i="13"/>
  <c r="I12" i="13"/>
  <c r="G12" i="13"/>
  <c r="E12" i="13"/>
  <c r="C12" i="13"/>
  <c r="O11" i="11"/>
  <c r="O10" i="11"/>
  <c r="O8" i="11"/>
  <c r="O7" i="11"/>
  <c r="O5" i="11"/>
  <c r="Q6" i="11"/>
  <c r="H12" i="12"/>
  <c r="F12" i="12"/>
  <c r="Q5" i="11"/>
  <c r="Q7" i="11"/>
  <c r="Q8" i="11"/>
  <c r="E12" i="12"/>
  <c r="Q10" i="11"/>
  <c r="Q11" i="11"/>
  <c r="V12" i="12"/>
  <c r="T12" i="12"/>
  <c r="R12" i="12"/>
  <c r="P12" i="12"/>
  <c r="N12" i="12"/>
  <c r="L12" i="12"/>
  <c r="J12" i="12"/>
  <c r="D12" i="12"/>
  <c r="C12" i="12"/>
  <c r="N12" i="11"/>
  <c r="M12" i="11"/>
  <c r="L12" i="11"/>
  <c r="K12" i="11"/>
  <c r="J12" i="11"/>
  <c r="I12" i="11"/>
  <c r="H12" i="11"/>
  <c r="G12" i="11"/>
  <c r="F12" i="11"/>
  <c r="E12" i="11"/>
  <c r="D12" i="11"/>
  <c r="C12" i="11"/>
  <c r="Q12" i="11" s="1"/>
  <c r="N12" i="10"/>
  <c r="M12" i="10"/>
  <c r="L12" i="10"/>
  <c r="K12" i="10"/>
  <c r="J12" i="10"/>
  <c r="I12" i="10"/>
  <c r="H12" i="10"/>
  <c r="G12" i="10"/>
  <c r="F12" i="10"/>
  <c r="E12" i="10"/>
  <c r="D12" i="10"/>
  <c r="C12" i="10"/>
  <c r="L12" i="9"/>
  <c r="D12" i="9"/>
  <c r="E12" i="9"/>
  <c r="F12" i="9"/>
  <c r="G12" i="9"/>
  <c r="H12" i="9"/>
  <c r="I12" i="9"/>
  <c r="J12" i="9"/>
  <c r="K12" i="9"/>
  <c r="M12" i="9"/>
  <c r="N12" i="9"/>
  <c r="C12" i="9"/>
  <c r="C9" i="5"/>
  <c r="C10" i="8"/>
  <c r="N10" i="8"/>
  <c r="M10" i="8"/>
  <c r="L10" i="8"/>
  <c r="K10" i="8"/>
  <c r="H10" i="8"/>
  <c r="G10" i="8"/>
  <c r="F10" i="8"/>
  <c r="E10" i="8"/>
  <c r="D10" i="8"/>
  <c r="J10" i="8"/>
  <c r="I10" i="8"/>
  <c r="N10" i="7"/>
  <c r="L10" i="7"/>
  <c r="J5" i="7"/>
  <c r="I5" i="7"/>
  <c r="G10" i="7"/>
  <c r="H10" i="7"/>
  <c r="I10" i="7"/>
  <c r="J10" i="7"/>
  <c r="K10" i="7"/>
  <c r="M10" i="7"/>
  <c r="D10" i="7"/>
  <c r="E10" i="7"/>
  <c r="F10" i="7"/>
  <c r="C10" i="7"/>
  <c r="D9" i="6"/>
  <c r="E9" i="6"/>
  <c r="F9" i="6"/>
  <c r="G9" i="6"/>
  <c r="H9" i="6"/>
  <c r="I9" i="6"/>
  <c r="J9" i="6"/>
  <c r="K9" i="6"/>
  <c r="L9" i="6"/>
  <c r="M9" i="6"/>
  <c r="N9" i="6"/>
  <c r="C9" i="6"/>
  <c r="D9" i="5"/>
  <c r="E9" i="5"/>
  <c r="F9" i="5"/>
  <c r="G9" i="5"/>
  <c r="H9" i="5"/>
  <c r="I9" i="5"/>
  <c r="J9" i="5"/>
  <c r="K9" i="5"/>
  <c r="L9" i="5"/>
  <c r="M9" i="5"/>
  <c r="N9" i="5"/>
</calcChain>
</file>

<file path=xl/sharedStrings.xml><?xml version="1.0" encoding="utf-8"?>
<sst xmlns="http://schemas.openxmlformats.org/spreadsheetml/2006/main" count="301" uniqueCount="38">
  <si>
    <t>Наименование ТСО</t>
  </si>
  <si>
    <t>Расчетный период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</si>
  <si>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</si>
  <si>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</si>
  <si>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</si>
  <si>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</si>
  <si>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</si>
  <si>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</si>
  <si>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</si>
  <si>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</si>
  <si>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</si>
  <si>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</si>
  <si>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</si>
  <si>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</si>
  <si>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ВН</t>
  </si>
  <si>
    <t>СН1</t>
  </si>
  <si>
    <t>СН2</t>
  </si>
  <si>
    <t>НН</t>
  </si>
  <si>
    <t>ИТОГО</t>
  </si>
  <si>
    <t>Прочие потребители, кВтч</t>
  </si>
  <si>
    <t>Информация о фактическом полезном отпуске электрической энергии (мощности) потребителям ООО "РУСЭНЕРГОСБЫТ" в границах Амурской области в разрезе ТСО за 2013 год</t>
  </si>
  <si>
    <t>Информация о фактическом полезном отпуске электрической энергии (мощности) потребителям ООО "РУСЭНЕРГОСБЫТ" в границах Амурской области в разрезе ТСО за 2014 год</t>
  </si>
  <si>
    <t>Информация о фактическом полезном отпуске электрической энергии (мощности) потребителям ООО "РУСЭНЕРГОСБЫТ" в границах Амурской области в разрезе ТСО за 2015 год</t>
  </si>
  <si>
    <t>ОАО "Дальневосточная распределительная сетевая компания"</t>
  </si>
  <si>
    <t>Информация о фактическом полезном отпуске электрической энергии (мощности) потребителям ООО "РУСЭНЕРГОСБЫТ" в границах Амурской области в разрезе ТСО за 2016 год</t>
  </si>
  <si>
    <t>Мощность СО, МВт</t>
  </si>
  <si>
    <t>Информация о фактическом полезном отпуске электрической энергии (мощности) потребителям ООО "РУСЭНЕРГОСБЫТ" в границах Амурской области в разрезе ТСО за 2017 год</t>
  </si>
  <si>
    <t>Население, кВтч</t>
  </si>
  <si>
    <t>Информация о фактическом полезном отпуске электрической энергии (мощности) потребителям ООО "РУСЭНЕРГОСБЫТ" в границах Амурской области в разрезе ТСО за 2018 год</t>
  </si>
  <si>
    <t>Информация о фактическом полезном отпуске электрической энергии (мощности) потребителям ООО "РУСЭНЕРГОСБЫТ" в границах Амурской области в разрезе ТСО за 2019 год</t>
  </si>
  <si>
    <t>Информация о фактическом полезном отпуске электрической энергии (мощности) потребителям ООО "РУСЭНЕРГОСБЫТ" в границах Амурской области в разрезе ТСО за 2020 год</t>
  </si>
  <si>
    <t>АО "Дальневосточная распределительная сетевая компания"</t>
  </si>
  <si>
    <t xml:space="preserve"> </t>
  </si>
  <si>
    <t>Информация о фактическом полезном отпуске электрической энергии (мощности) потребителям ООО "РУСЭНЕРГОСБЫТ" в границах Амурской области в разрезе ТСО за 2021 год</t>
  </si>
  <si>
    <t>Информация о фактическом полезном отпуске электрической энергии (мощности) потребителям ООО "РУСЭНЕРГОСБЫТ" в границах Амурской области в разрезе ТСО за 2022 год</t>
  </si>
  <si>
    <t>ГН</t>
  </si>
  <si>
    <t>Информация о фактическом полезном отпуске электрической энергии (мощности) потребителям ООО "РУСЭНЕРГОСБЫТ" в границах Амурской области в разрезе ТСО за 2023 год</t>
  </si>
  <si>
    <t>Информация о фактическом полезном отпуске электрической энергии (мощности) потребителям ООО "РУСЭНЕРГОСБЫТ" в границах Амурской области в разрезе ТСО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</si>
</sst>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#,##0.000"/>
    <numFmt numFmtId="167" formatCode="_-* #,##0.000_р_._-;\-* #,##0.000_р_._-;_-* &quot;-&quot;??_р_._-;_-@_-"/>
    <numFmt numFmtId="168" formatCode="0.000"/>
    <numFmt numFmtId="169" formatCode="_-* #,##0_р_._-;\-* #,##0_р_._-;_-* &quot;-&quot;??_р_._-;_-@_-"/>
    <numFmt numFmtId="170" formatCode="0.000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3" fontId="2" fillId="0" borderId="3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5" fontId="3" fillId="0" borderId="3" xfId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 wrapText="1"/>
    </xf>
    <xf numFmtId="166" fontId="2" fillId="0" borderId="9" xfId="0" applyNumberFormat="1" applyFont="1" applyBorder="1" applyAlignment="1">
      <alignment horizontal="center" vertical="center"/>
    </xf>
    <xf numFmtId="3" fontId="4" fillId="0" borderId="11" xfId="0" applyNumberFormat="1" applyFont="1" applyBorder="1" applyAlignment="1">
      <alignment horizontal="center" vertical="center" wrapText="1"/>
    </xf>
    <xf numFmtId="3" fontId="3" fillId="0" borderId="14" xfId="0" applyNumberFormat="1" applyFont="1" applyBorder="1" applyAlignment="1">
      <alignment horizontal="center" vertical="center"/>
    </xf>
    <xf numFmtId="3" fontId="3" fillId="0" borderId="15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65" fontId="3" fillId="0" borderId="9" xfId="1" applyFont="1" applyBorder="1" applyAlignment="1">
      <alignment horizontal="center" vertical="center"/>
    </xf>
    <xf numFmtId="165" fontId="3" fillId="0" borderId="10" xfId="1" applyFont="1" applyBorder="1" applyAlignment="1">
      <alignment horizontal="center" vertical="center"/>
    </xf>
    <xf numFmtId="3" fontId="2" fillId="0" borderId="19" xfId="0" applyNumberFormat="1" applyFont="1" applyBorder="1" applyAlignment="1">
      <alignment horizontal="center" vertical="center"/>
    </xf>
    <xf numFmtId="167" fontId="2" fillId="0" borderId="0" xfId="1" applyNumberFormat="1" applyFont="1"/>
    <xf numFmtId="167" fontId="2" fillId="0" borderId="0" xfId="0" applyNumberFormat="1" applyFont="1"/>
    <xf numFmtId="168" fontId="2" fillId="0" borderId="0" xfId="0" applyNumberFormat="1" applyFont="1"/>
    <xf numFmtId="168" fontId="2" fillId="0" borderId="0" xfId="1" applyNumberFormat="1" applyFont="1"/>
    <xf numFmtId="169" fontId="2" fillId="0" borderId="0" xfId="0" applyNumberFormat="1" applyFont="1"/>
    <xf numFmtId="169" fontId="2" fillId="0" borderId="0" xfId="1" applyNumberFormat="1" applyFont="1"/>
    <xf numFmtId="2" fontId="2" fillId="0" borderId="0" xfId="2" applyNumberFormat="1" applyFont="1"/>
    <xf numFmtId="0" fontId="3" fillId="0" borderId="21" xfId="0" applyFont="1" applyBorder="1" applyAlignment="1">
      <alignment horizontal="center" vertical="center" wrapText="1"/>
    </xf>
    <xf numFmtId="3" fontId="2" fillId="0" borderId="22" xfId="0" applyNumberFormat="1" applyFont="1" applyBorder="1" applyAlignment="1">
      <alignment horizontal="center" vertical="center" wrapText="1"/>
    </xf>
    <xf numFmtId="3" fontId="2" fillId="0" borderId="23" xfId="0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 wrapText="1"/>
    </xf>
    <xf numFmtId="169" fontId="2" fillId="0" borderId="0" xfId="0" applyNumberFormat="1" applyFont="1" applyBorder="1" applyAlignment="1">
      <alignment vertical="center"/>
    </xf>
    <xf numFmtId="3" fontId="2" fillId="0" borderId="26" xfId="0" applyNumberFormat="1" applyFont="1" applyBorder="1" applyAlignment="1">
      <alignment horizontal="center" vertical="center"/>
    </xf>
    <xf numFmtId="166" fontId="2" fillId="0" borderId="10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 wrapText="1"/>
    </xf>
    <xf numFmtId="166" fontId="2" fillId="0" borderId="2" xfId="0" applyNumberFormat="1" applyFont="1" applyBorder="1" applyAlignment="1">
      <alignment horizontal="center" vertical="center"/>
    </xf>
    <xf numFmtId="166" fontId="2" fillId="0" borderId="27" xfId="0" applyNumberFormat="1" applyFont="1" applyBorder="1" applyAlignment="1">
      <alignment horizontal="center" vertical="center"/>
    </xf>
    <xf numFmtId="165" fontId="3" fillId="0" borderId="14" xfId="1" applyFont="1" applyBorder="1" applyAlignment="1">
      <alignment horizontal="center" vertical="center"/>
    </xf>
    <xf numFmtId="165" fontId="3" fillId="0" borderId="15" xfId="1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3" fontId="4" fillId="0" borderId="24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4" fontId="0" fillId="0" borderId="0" xfId="0" applyNumberFormat="1"/>
    <xf numFmtId="170" fontId="2" fillId="0" borderId="3" xfId="0" applyNumberFormat="1" applyFont="1" applyBorder="1" applyAlignment="1">
      <alignment horizontal="center" vertical="center"/>
    </xf>
    <xf numFmtId="170" fontId="2" fillId="0" borderId="2" xfId="0" applyNumberFormat="1" applyFont="1" applyBorder="1" applyAlignment="1">
      <alignment horizontal="center" vertical="center"/>
    </xf>
    <xf numFmtId="0" fontId="5" fillId="0" borderId="0" xfId="0" applyFont="1"/>
    <xf numFmtId="3" fontId="5" fillId="0" borderId="0" xfId="0" applyNumberFormat="1" applyFont="1"/>
    <xf numFmtId="3" fontId="6" fillId="0" borderId="30" xfId="0" applyNumberFormat="1" applyFont="1" applyFill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165" fontId="3" fillId="0" borderId="31" xfId="1" applyFont="1" applyBorder="1" applyAlignment="1">
      <alignment horizontal="center" vertical="center"/>
    </xf>
    <xf numFmtId="166" fontId="2" fillId="0" borderId="33" xfId="0" applyNumberFormat="1" applyFont="1" applyBorder="1" applyAlignment="1">
      <alignment horizontal="center" vertical="center"/>
    </xf>
    <xf numFmtId="3" fontId="3" fillId="0" borderId="31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/>
    </xf>
    <xf numFmtId="3" fontId="3" fillId="0" borderId="14" xfId="0" applyNumberFormat="1" applyFont="1" applyBorder="1" applyAlignment="1">
      <alignment horizontal="center"/>
    </xf>
    <xf numFmtId="0" fontId="3" fillId="0" borderId="2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166" fontId="2" fillId="0" borderId="3" xfId="0" applyNumberFormat="1" applyFont="1" applyBorder="1" applyAlignment="1">
      <alignment horizontal="center" vertical="center"/>
    </xf>
    <xf numFmtId="3" fontId="2" fillId="2" borderId="3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3" fontId="3" fillId="0" borderId="12" xfId="0" applyNumberFormat="1" applyFont="1" applyBorder="1" applyAlignment="1">
      <alignment horizontal="center"/>
    </xf>
    <xf numFmtId="3" fontId="3" fillId="0" borderId="13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3" fontId="2" fillId="0" borderId="17" xfId="0" applyNumberFormat="1" applyFont="1" applyBorder="1" applyAlignment="1">
      <alignment horizontal="center" vertical="center" wrapText="1"/>
    </xf>
    <xf numFmtId="3" fontId="2" fillId="0" borderId="20" xfId="0" applyNumberFormat="1" applyFont="1" applyBorder="1" applyAlignment="1">
      <alignment horizontal="center" vertical="center" wrapText="1"/>
    </xf>
    <xf numFmtId="3" fontId="2" fillId="0" borderId="24" xfId="0" applyNumberFormat="1" applyFont="1" applyBorder="1" applyAlignment="1">
      <alignment horizontal="center" vertical="center" wrapText="1"/>
    </xf>
    <xf numFmtId="3" fontId="2" fillId="0" borderId="25" xfId="0" applyNumberFormat="1" applyFont="1" applyBorder="1" applyAlignment="1">
      <alignment horizontal="center" vertical="center" wrapText="1"/>
    </xf>
    <xf numFmtId="3" fontId="2" fillId="0" borderId="29" xfId="0" applyNumberFormat="1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3" fontId="3" fillId="0" borderId="28" xfId="0" applyNumberFormat="1" applyFont="1" applyBorder="1" applyAlignment="1">
      <alignment horizontal="center"/>
    </xf>
    <xf numFmtId="3" fontId="3" fillId="0" borderId="14" xfId="0" applyNumberFormat="1" applyFont="1" applyBorder="1" applyAlignment="1">
      <alignment horizontal="center"/>
    </xf>
    <xf numFmtId="0" fontId="3" fillId="0" borderId="32" xfId="0" applyFont="1" applyBorder="1" applyAlignment="1">
      <alignment horizontal="center" vertical="center" wrapText="1"/>
    </xf>
  </cellXfs>
  <cellStyles count="3">
    <cellStyle name="Денежный" xfId="2" builtinId="4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9"/>
  <sheetViews>
    <sheetView zoomScale="70" zoomScaleNormal="70" workbookViewId="0">
      <selection activeCell="A9" sqref="A9:XFD10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66" t="s">
        <v>20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</row>
    <row r="3" spans="1:14" s="2" customFormat="1" ht="33" customHeight="1" x14ac:dyDescent="0.25">
      <c r="A3" s="5" t="s">
        <v>0</v>
      </c>
      <c r="B3" s="6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13</v>
      </c>
    </row>
    <row r="4" spans="1:14" ht="22.5" customHeight="1" x14ac:dyDescent="0.25">
      <c r="A4" s="67" t="s">
        <v>23</v>
      </c>
      <c r="B4" s="69" t="s">
        <v>19</v>
      </c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1"/>
    </row>
    <row r="5" spans="1:14" ht="22.5" customHeight="1" x14ac:dyDescent="0.25">
      <c r="A5" s="68"/>
      <c r="B5" s="4" t="s">
        <v>14</v>
      </c>
      <c r="C5" s="3">
        <v>10112700</v>
      </c>
      <c r="D5" s="3">
        <v>9500503</v>
      </c>
      <c r="E5" s="3">
        <v>9836763</v>
      </c>
      <c r="F5" s="3">
        <v>8436862</v>
      </c>
      <c r="G5" s="3">
        <v>7287086</v>
      </c>
      <c r="H5" s="3">
        <v>6335418</v>
      </c>
      <c r="I5" s="3">
        <v>8182721</v>
      </c>
      <c r="J5" s="3">
        <v>6350268</v>
      </c>
      <c r="K5" s="3">
        <v>7070687</v>
      </c>
      <c r="L5" s="3">
        <v>8791537</v>
      </c>
      <c r="M5" s="3">
        <v>10734724</v>
      </c>
      <c r="N5" s="3">
        <v>11752422</v>
      </c>
    </row>
    <row r="6" spans="1:14" ht="22.5" customHeight="1" x14ac:dyDescent="0.25">
      <c r="A6" s="68"/>
      <c r="B6" s="4" t="s">
        <v>15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2.5" customHeight="1" x14ac:dyDescent="0.25">
      <c r="A7" s="68"/>
      <c r="B7" s="4" t="s">
        <v>16</v>
      </c>
      <c r="C7" s="3">
        <v>658865</v>
      </c>
      <c r="D7" s="3">
        <v>574814</v>
      </c>
      <c r="E7" s="3">
        <v>548616</v>
      </c>
      <c r="F7" s="3">
        <v>630119</v>
      </c>
      <c r="G7" s="3">
        <v>472479</v>
      </c>
      <c r="H7" s="3">
        <v>132691</v>
      </c>
      <c r="I7" s="3">
        <v>132547</v>
      </c>
      <c r="J7" s="3">
        <v>138192</v>
      </c>
      <c r="K7" s="3">
        <v>252954</v>
      </c>
      <c r="L7" s="3">
        <v>616533</v>
      </c>
      <c r="M7" s="3">
        <v>626737</v>
      </c>
      <c r="N7" s="3">
        <v>590732</v>
      </c>
    </row>
    <row r="8" spans="1:14" ht="22.5" customHeight="1" x14ac:dyDescent="0.25">
      <c r="A8" s="68"/>
      <c r="B8" s="4" t="s">
        <v>17</v>
      </c>
      <c r="C8" s="3">
        <v>607331</v>
      </c>
      <c r="D8" s="3">
        <v>534086</v>
      </c>
      <c r="E8" s="3">
        <v>524389</v>
      </c>
      <c r="F8" s="3">
        <v>545583</v>
      </c>
      <c r="G8" s="3">
        <v>438255</v>
      </c>
      <c r="H8" s="3">
        <v>131618</v>
      </c>
      <c r="I8" s="3">
        <v>118187</v>
      </c>
      <c r="J8" s="3">
        <v>126988</v>
      </c>
      <c r="K8" s="3">
        <v>244621</v>
      </c>
      <c r="L8" s="3">
        <v>564809</v>
      </c>
      <c r="M8" s="3">
        <v>571982</v>
      </c>
      <c r="N8" s="3">
        <v>504240</v>
      </c>
    </row>
    <row r="9" spans="1:14" ht="22.5" customHeight="1" x14ac:dyDescent="0.25">
      <c r="A9" s="72" t="s">
        <v>18</v>
      </c>
      <c r="B9" s="73"/>
      <c r="C9" s="8">
        <f t="shared" ref="C9:N9" si="0">SUM(C5:C8)</f>
        <v>11378896</v>
      </c>
      <c r="D9" s="8">
        <f t="shared" si="0"/>
        <v>10609403</v>
      </c>
      <c r="E9" s="8">
        <f t="shared" si="0"/>
        <v>10909768</v>
      </c>
      <c r="F9" s="8">
        <f t="shared" si="0"/>
        <v>9612564</v>
      </c>
      <c r="G9" s="8">
        <f t="shared" si="0"/>
        <v>8197820</v>
      </c>
      <c r="H9" s="8">
        <f t="shared" si="0"/>
        <v>6599727</v>
      </c>
      <c r="I9" s="8">
        <f t="shared" si="0"/>
        <v>8433455</v>
      </c>
      <c r="J9" s="8">
        <f t="shared" si="0"/>
        <v>6615448</v>
      </c>
      <c r="K9" s="8">
        <f t="shared" si="0"/>
        <v>7568262</v>
      </c>
      <c r="L9" s="8">
        <f t="shared" si="0"/>
        <v>9972879</v>
      </c>
      <c r="M9" s="8">
        <f t="shared" si="0"/>
        <v>11933443</v>
      </c>
      <c r="N9" s="8">
        <f t="shared" si="0"/>
        <v>12847394</v>
      </c>
    </row>
  </sheetData>
  <mergeCells count="4">
    <mergeCell ref="A2:N2"/>
    <mergeCell ref="A4:A8"/>
    <mergeCell ref="B4:N4"/>
    <mergeCell ref="A9:B9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7"/>
  <sheetViews>
    <sheetView zoomScale="70" zoomScaleNormal="70" workbookViewId="0">
      <selection activeCell="AT6" sqref="AT6"/>
    </sheetView>
  </sheetViews>
  <sheetFormatPr defaultRowHeight="15" x14ac:dyDescent="0.25"/>
  <cols>
    <col min="1" max="1" width="17.140625" customWidth="1"/>
    <col min="2" max="2" width="11.140625" customWidth="1"/>
    <col min="3" max="3" width="11.140625" hidden="1" customWidth="1"/>
    <col min="4" max="4" width="19.28515625" customWidth="1"/>
    <col min="5" max="6" width="19.28515625" hidden="1" customWidth="1"/>
    <col min="7" max="7" width="19.28515625" customWidth="1"/>
    <col min="8" max="9" width="19.28515625" hidden="1" customWidth="1"/>
    <col min="10" max="10" width="19.28515625" customWidth="1"/>
    <col min="11" max="12" width="19.28515625" hidden="1" customWidth="1"/>
    <col min="13" max="13" width="19.28515625" customWidth="1"/>
    <col min="14" max="16" width="19.28515625" hidden="1" customWidth="1"/>
    <col min="17" max="17" width="19.28515625" customWidth="1"/>
    <col min="18" max="20" width="19.28515625" hidden="1" customWidth="1"/>
    <col min="21" max="21" width="19.28515625" customWidth="1"/>
    <col min="22" max="24" width="19.28515625" hidden="1" customWidth="1"/>
    <col min="25" max="25" width="19.28515625" customWidth="1"/>
    <col min="26" max="28" width="19.28515625" hidden="1" customWidth="1"/>
    <col min="29" max="29" width="19.28515625" customWidth="1"/>
    <col min="30" max="32" width="19.28515625" hidden="1" customWidth="1"/>
    <col min="33" max="33" width="19.28515625" customWidth="1"/>
    <col min="34" max="36" width="19.28515625" hidden="1" customWidth="1"/>
    <col min="37" max="37" width="19.28515625" customWidth="1"/>
    <col min="38" max="40" width="19.28515625" hidden="1" customWidth="1"/>
    <col min="41" max="41" width="19.28515625" customWidth="1"/>
    <col min="42" max="44" width="19.28515625" hidden="1" customWidth="1"/>
    <col min="45" max="45" width="19.28515625" customWidth="1"/>
    <col min="46" max="46" width="9.140625" style="45"/>
  </cols>
  <sheetData>
    <row r="1" spans="1:4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</row>
    <row r="2" spans="1:45" ht="37.5" customHeight="1" thickBot="1" x14ac:dyDescent="0.3">
      <c r="A2" s="74" t="s">
        <v>34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</row>
    <row r="3" spans="1:45" ht="29.25" thickBot="1" x14ac:dyDescent="0.3">
      <c r="A3" s="38" t="s">
        <v>0</v>
      </c>
      <c r="B3" s="39" t="s">
        <v>1</v>
      </c>
      <c r="C3" s="39"/>
      <c r="D3" s="36" t="s">
        <v>2</v>
      </c>
      <c r="E3" s="36"/>
      <c r="F3" s="36"/>
      <c r="G3" s="36" t="s">
        <v>3</v>
      </c>
      <c r="H3" s="36"/>
      <c r="I3" s="36"/>
      <c r="J3" s="36" t="s">
        <v>4</v>
      </c>
      <c r="K3" s="36"/>
      <c r="L3" s="36"/>
      <c r="M3" s="36" t="s">
        <v>5</v>
      </c>
      <c r="N3" s="36"/>
      <c r="O3" s="36"/>
      <c r="P3" s="36"/>
      <c r="Q3" s="36" t="s">
        <v>6</v>
      </c>
      <c r="R3" s="36"/>
      <c r="S3" s="36"/>
      <c r="T3" s="36"/>
      <c r="U3" s="36" t="s">
        <v>7</v>
      </c>
      <c r="V3" s="36"/>
      <c r="W3" s="36"/>
      <c r="X3" s="36"/>
      <c r="Y3" s="36" t="s">
        <v>8</v>
      </c>
      <c r="Z3" s="36"/>
      <c r="AA3" s="36"/>
      <c r="AB3" s="36"/>
      <c r="AC3" s="36" t="s">
        <v>9</v>
      </c>
      <c r="AD3" s="36"/>
      <c r="AE3" s="36"/>
      <c r="AF3" s="36"/>
      <c r="AG3" s="36" t="s">
        <v>10</v>
      </c>
      <c r="AH3" s="36"/>
      <c r="AI3" s="36"/>
      <c r="AJ3" s="36"/>
      <c r="AK3" s="36" t="s">
        <v>11</v>
      </c>
      <c r="AL3" s="36"/>
      <c r="AM3" s="36"/>
      <c r="AN3" s="36"/>
      <c r="AO3" s="36" t="s">
        <v>12</v>
      </c>
      <c r="AP3" s="49"/>
      <c r="AQ3" s="49"/>
      <c r="AR3" s="49"/>
      <c r="AS3" s="37" t="s">
        <v>13</v>
      </c>
    </row>
    <row r="4" spans="1:45" ht="29.25" customHeight="1" x14ac:dyDescent="0.25">
      <c r="A4" s="81" t="s">
        <v>31</v>
      </c>
      <c r="B4" s="85" t="s">
        <v>19</v>
      </c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91"/>
      <c r="AQ4" s="91"/>
      <c r="AR4" s="91"/>
      <c r="AS4" s="86"/>
    </row>
    <row r="5" spans="1:45" ht="29.25" customHeight="1" x14ac:dyDescent="0.25">
      <c r="A5" s="81"/>
      <c r="B5" s="62" t="s">
        <v>35</v>
      </c>
      <c r="C5" s="59"/>
      <c r="D5" s="3">
        <v>9438077</v>
      </c>
      <c r="E5" s="59"/>
      <c r="F5" s="60"/>
      <c r="G5" s="3">
        <v>8618384</v>
      </c>
      <c r="H5" s="3"/>
      <c r="I5" s="3"/>
      <c r="J5" s="3">
        <v>9842497</v>
      </c>
      <c r="K5" s="3"/>
      <c r="L5" s="3"/>
      <c r="M5" s="3">
        <v>9377531</v>
      </c>
      <c r="N5" s="3"/>
      <c r="O5" s="3"/>
      <c r="P5" s="3"/>
      <c r="Q5" s="3">
        <v>9549434</v>
      </c>
      <c r="R5" s="3"/>
      <c r="S5" s="3"/>
      <c r="T5" s="3">
        <f>Q5/M5</f>
        <v>1.0183313710186614</v>
      </c>
      <c r="U5" s="3">
        <v>7890605</v>
      </c>
      <c r="V5" s="3"/>
      <c r="W5" s="3"/>
      <c r="X5" s="3">
        <f>U5/Q5</f>
        <v>0.82629033301868993</v>
      </c>
      <c r="Y5" s="3">
        <v>5738753</v>
      </c>
      <c r="Z5" s="3"/>
      <c r="AA5" s="3"/>
      <c r="AB5" s="3">
        <f>Y5/U5</f>
        <v>0.72728935233736836</v>
      </c>
      <c r="AC5" s="3">
        <v>5499237</v>
      </c>
      <c r="AD5" s="3"/>
      <c r="AE5" s="3"/>
      <c r="AF5" s="3">
        <f>AC5/Y5</f>
        <v>0.95826340670176957</v>
      </c>
      <c r="AG5" s="3">
        <v>7415641</v>
      </c>
      <c r="AH5" s="3"/>
      <c r="AI5" s="3"/>
      <c r="AJ5" s="3">
        <f>AG5/AC5</f>
        <v>1.3484854353431213</v>
      </c>
      <c r="AK5" s="3">
        <v>8784821</v>
      </c>
      <c r="AL5" s="3"/>
      <c r="AM5" s="3"/>
      <c r="AN5" s="3">
        <f>AK5/AG5</f>
        <v>1.1846340727659281</v>
      </c>
      <c r="AO5" s="3">
        <v>8953177</v>
      </c>
      <c r="AP5" s="3"/>
      <c r="AQ5" s="3"/>
      <c r="AR5" s="3">
        <f>AO5/AK5</f>
        <v>1.0191644200832322</v>
      </c>
      <c r="AS5" s="3">
        <v>8604622</v>
      </c>
    </row>
    <row r="6" spans="1:45" ht="27.75" customHeight="1" x14ac:dyDescent="0.25">
      <c r="A6" s="84"/>
      <c r="B6" s="4" t="s">
        <v>14</v>
      </c>
      <c r="C6" s="4">
        <v>1.0000565231595573</v>
      </c>
      <c r="D6" s="3">
        <v>233448216</v>
      </c>
      <c r="E6" s="3"/>
      <c r="F6" s="3">
        <v>0.85000333447333387</v>
      </c>
      <c r="G6" s="3">
        <v>216015087</v>
      </c>
      <c r="H6" s="3"/>
      <c r="I6" s="3">
        <v>1.1388960517318392</v>
      </c>
      <c r="J6" s="3">
        <v>230912274</v>
      </c>
      <c r="K6" s="3"/>
      <c r="L6" s="3">
        <v>0.93105721817055087</v>
      </c>
      <c r="M6" s="3">
        <v>219033144</v>
      </c>
      <c r="N6" s="43"/>
      <c r="O6" s="43"/>
      <c r="P6" s="43">
        <v>0.98383931748682563</v>
      </c>
      <c r="Q6" s="3">
        <v>216376033</v>
      </c>
      <c r="R6" s="3"/>
      <c r="S6" s="3"/>
      <c r="T6" s="3">
        <v>0.90545692631157915</v>
      </c>
      <c r="U6" s="3">
        <v>202726778</v>
      </c>
      <c r="V6" s="3"/>
      <c r="W6" s="3"/>
      <c r="X6" s="3">
        <v>0.93195453759150193</v>
      </c>
      <c r="Y6" s="3">
        <v>212016599</v>
      </c>
      <c r="Z6" s="3"/>
      <c r="AA6" s="3"/>
      <c r="AB6" s="3">
        <v>1.0931216949654579</v>
      </c>
      <c r="AC6" s="3">
        <v>211960481</v>
      </c>
      <c r="AD6" s="3"/>
      <c r="AE6" s="3"/>
      <c r="AF6" s="3">
        <v>1.0152779447996645</v>
      </c>
      <c r="AG6" s="3">
        <v>205615621</v>
      </c>
      <c r="AH6" s="3"/>
      <c r="AI6" s="3"/>
      <c r="AJ6" s="3">
        <v>1.0848644164082613</v>
      </c>
      <c r="AK6" s="3">
        <v>227506076</v>
      </c>
      <c r="AL6" s="3"/>
      <c r="AM6" s="3"/>
      <c r="AN6" s="3">
        <v>1.0389696007243749</v>
      </c>
      <c r="AO6" s="3">
        <v>239311155</v>
      </c>
      <c r="AP6" s="57"/>
      <c r="AQ6" s="57"/>
      <c r="AR6" s="63">
        <v>0.99577390310715819</v>
      </c>
      <c r="AS6" s="18">
        <v>244473517</v>
      </c>
    </row>
    <row r="7" spans="1:45" ht="27.75" customHeight="1" x14ac:dyDescent="0.25">
      <c r="A7" s="84"/>
      <c r="B7" s="4" t="s">
        <v>15</v>
      </c>
      <c r="C7" s="4">
        <v>0</v>
      </c>
      <c r="D7" s="3">
        <v>0</v>
      </c>
      <c r="E7" s="3"/>
      <c r="F7" s="3">
        <v>0</v>
      </c>
      <c r="G7" s="3">
        <v>0</v>
      </c>
      <c r="H7" s="3"/>
      <c r="I7" s="3">
        <v>0</v>
      </c>
      <c r="J7" s="3">
        <v>0</v>
      </c>
      <c r="K7" s="3"/>
      <c r="L7" s="3">
        <v>0</v>
      </c>
      <c r="M7" s="3">
        <v>0</v>
      </c>
      <c r="N7" s="43"/>
      <c r="O7" s="43"/>
      <c r="P7" s="43">
        <v>0</v>
      </c>
      <c r="Q7" s="3">
        <v>0</v>
      </c>
      <c r="R7" s="3"/>
      <c r="S7" s="3"/>
      <c r="T7" s="3">
        <v>0</v>
      </c>
      <c r="U7" s="3">
        <v>0</v>
      </c>
      <c r="V7" s="3"/>
      <c r="W7" s="3"/>
      <c r="X7" s="3"/>
      <c r="Y7" s="3">
        <v>0</v>
      </c>
      <c r="Z7" s="3"/>
      <c r="AA7" s="3"/>
      <c r="AB7" s="3">
        <v>0</v>
      </c>
      <c r="AC7" s="3">
        <v>0</v>
      </c>
      <c r="AD7" s="3"/>
      <c r="AE7" s="3"/>
      <c r="AF7" s="3">
        <v>0</v>
      </c>
      <c r="AG7" s="3">
        <v>0</v>
      </c>
      <c r="AH7" s="3"/>
      <c r="AI7" s="3"/>
      <c r="AJ7" s="3">
        <v>0</v>
      </c>
      <c r="AK7" s="3">
        <v>0</v>
      </c>
      <c r="AL7" s="3"/>
      <c r="AM7" s="3"/>
      <c r="AN7" s="3">
        <v>0</v>
      </c>
      <c r="AO7" s="3">
        <v>0</v>
      </c>
      <c r="AP7" s="57"/>
      <c r="AQ7" s="57"/>
      <c r="AR7" s="63">
        <v>0</v>
      </c>
      <c r="AS7" s="18">
        <v>0</v>
      </c>
    </row>
    <row r="8" spans="1:45" ht="27" customHeight="1" x14ac:dyDescent="0.25">
      <c r="A8" s="84"/>
      <c r="B8" s="4" t="s">
        <v>16</v>
      </c>
      <c r="C8" s="4">
        <v>0.74258200892507631</v>
      </c>
      <c r="D8" s="3">
        <v>14403</v>
      </c>
      <c r="E8" s="3"/>
      <c r="F8" s="3">
        <v>1.0807590933052187</v>
      </c>
      <c r="G8" s="3">
        <v>11487</v>
      </c>
      <c r="H8" s="3"/>
      <c r="I8" s="3">
        <v>1.6426690079016681</v>
      </c>
      <c r="J8" s="3">
        <v>11816</v>
      </c>
      <c r="K8" s="3"/>
      <c r="L8" s="3">
        <v>1.0884256784844706</v>
      </c>
      <c r="M8" s="3">
        <v>12962</v>
      </c>
      <c r="N8" s="43"/>
      <c r="O8" s="43"/>
      <c r="P8" s="43">
        <v>0.61015931907463994</v>
      </c>
      <c r="Q8" s="3">
        <v>9868</v>
      </c>
      <c r="R8" s="3"/>
      <c r="S8" s="3"/>
      <c r="T8" s="3">
        <v>1.3360457837789501</v>
      </c>
      <c r="U8" s="3">
        <v>14416</v>
      </c>
      <c r="V8" s="3"/>
      <c r="W8" s="3"/>
      <c r="X8" s="3">
        <v>1.0504651629743658</v>
      </c>
      <c r="Y8" s="3">
        <v>17399</v>
      </c>
      <c r="Z8" s="3"/>
      <c r="AA8" s="3"/>
      <c r="AB8" s="3">
        <v>0.7925453966231284</v>
      </c>
      <c r="AC8" s="3">
        <v>16236</v>
      </c>
      <c r="AD8" s="3"/>
      <c r="AE8" s="3"/>
      <c r="AF8" s="3">
        <v>1.1681807219229841</v>
      </c>
      <c r="AG8" s="3">
        <v>18077</v>
      </c>
      <c r="AH8" s="3"/>
      <c r="AI8" s="3"/>
      <c r="AJ8" s="3">
        <v>0.96545316908678003</v>
      </c>
      <c r="AK8" s="3">
        <v>12963</v>
      </c>
      <c r="AL8" s="3"/>
      <c r="AM8" s="3"/>
      <c r="AN8" s="3">
        <v>1.0104782949604392</v>
      </c>
      <c r="AO8" s="3">
        <v>15697</v>
      </c>
      <c r="AP8" s="57"/>
      <c r="AQ8" s="57"/>
      <c r="AR8" s="63">
        <v>0.93411399548532736</v>
      </c>
      <c r="AS8" s="18">
        <v>18781</v>
      </c>
    </row>
    <row r="9" spans="1:45" ht="33" customHeight="1" x14ac:dyDescent="0.25">
      <c r="A9" s="84"/>
      <c r="B9" s="4" t="s">
        <v>17</v>
      </c>
      <c r="C9" s="4">
        <v>0.74160888507087197</v>
      </c>
      <c r="D9" s="3">
        <v>15498</v>
      </c>
      <c r="E9" s="3"/>
      <c r="F9" s="3">
        <v>1.2361409895747146</v>
      </c>
      <c r="G9" s="3">
        <v>13086</v>
      </c>
      <c r="H9" s="3"/>
      <c r="I9" s="3">
        <v>1.1003346720214191</v>
      </c>
      <c r="J9" s="3">
        <v>12518</v>
      </c>
      <c r="K9" s="3"/>
      <c r="L9" s="3">
        <v>0.79694628627045438</v>
      </c>
      <c r="M9" s="3">
        <v>12029</v>
      </c>
      <c r="N9" s="43"/>
      <c r="O9" s="43"/>
      <c r="P9" s="43">
        <v>0.79222960079383253</v>
      </c>
      <c r="Q9" s="3">
        <v>10510</v>
      </c>
      <c r="R9" s="3"/>
      <c r="S9" s="3"/>
      <c r="T9" s="3">
        <v>1.1287214567877444</v>
      </c>
      <c r="U9" s="3">
        <v>11705</v>
      </c>
      <c r="V9" s="3"/>
      <c r="W9" s="3"/>
      <c r="X9" s="3">
        <v>0.98804950917626977</v>
      </c>
      <c r="Y9" s="3">
        <v>10964</v>
      </c>
      <c r="Z9" s="3"/>
      <c r="AA9" s="3"/>
      <c r="AB9" s="3">
        <v>1.0251403887688986</v>
      </c>
      <c r="AC9" s="3">
        <v>13302</v>
      </c>
      <c r="AD9" s="3"/>
      <c r="AE9" s="3"/>
      <c r="AF9" s="3">
        <v>1.2620933760323614</v>
      </c>
      <c r="AG9" s="3">
        <v>13859</v>
      </c>
      <c r="AH9" s="3"/>
      <c r="AI9" s="3"/>
      <c r="AJ9" s="3">
        <v>0.88681891025641024</v>
      </c>
      <c r="AK9" s="3">
        <v>10868</v>
      </c>
      <c r="AL9" s="3"/>
      <c r="AM9" s="3"/>
      <c r="AN9" s="3">
        <v>1.1021007454257963</v>
      </c>
      <c r="AO9" s="3">
        <v>12699</v>
      </c>
      <c r="AP9" s="57"/>
      <c r="AQ9" s="57"/>
      <c r="AR9" s="63">
        <v>1.0327936052469768</v>
      </c>
      <c r="AS9" s="18">
        <v>13724</v>
      </c>
    </row>
    <row r="10" spans="1:45" ht="33" customHeight="1" x14ac:dyDescent="0.25">
      <c r="A10" s="84"/>
      <c r="B10" s="87" t="s">
        <v>27</v>
      </c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77"/>
      <c r="AQ10" s="77"/>
      <c r="AR10" s="77"/>
      <c r="AS10" s="88"/>
    </row>
    <row r="11" spans="1:45" ht="33" customHeight="1" x14ac:dyDescent="0.25">
      <c r="A11" s="84"/>
      <c r="B11" s="4"/>
      <c r="C11" s="4">
        <v>1.3064516129032258</v>
      </c>
      <c r="D11" s="3">
        <v>68</v>
      </c>
      <c r="E11" s="3"/>
      <c r="F11" s="3">
        <v>0.85185185185185186</v>
      </c>
      <c r="G11" s="3">
        <v>66</v>
      </c>
      <c r="H11" s="3"/>
      <c r="I11" s="3">
        <v>1.1014492753623188</v>
      </c>
      <c r="J11" s="3">
        <v>63</v>
      </c>
      <c r="K11" s="3"/>
      <c r="L11" s="3">
        <v>0.78947368421052633</v>
      </c>
      <c r="M11" s="3">
        <v>58</v>
      </c>
      <c r="N11" s="43"/>
      <c r="O11" s="43"/>
      <c r="P11" s="43">
        <v>1.1000000000000001</v>
      </c>
      <c r="Q11" s="3">
        <v>52</v>
      </c>
      <c r="R11" s="3"/>
      <c r="S11" s="3"/>
      <c r="T11" s="3">
        <v>0.95454545454545459</v>
      </c>
      <c r="U11" s="3">
        <v>50</v>
      </c>
      <c r="V11" s="3"/>
      <c r="W11" s="3"/>
      <c r="X11" s="3">
        <v>0.98412698412698407</v>
      </c>
      <c r="Y11" s="3">
        <v>162</v>
      </c>
      <c r="Z11" s="3"/>
      <c r="AA11" s="3"/>
      <c r="AB11" s="3">
        <v>1.1290322580645162</v>
      </c>
      <c r="AC11" s="3">
        <v>3</v>
      </c>
      <c r="AD11" s="3"/>
      <c r="AE11" s="3"/>
      <c r="AF11" s="3">
        <v>0.8</v>
      </c>
      <c r="AG11" s="3">
        <v>12</v>
      </c>
      <c r="AH11" s="3"/>
      <c r="AI11" s="3"/>
      <c r="AJ11" s="3">
        <v>0.8035714285714286</v>
      </c>
      <c r="AK11" s="3">
        <v>20</v>
      </c>
      <c r="AL11" s="3"/>
      <c r="AM11" s="3"/>
      <c r="AN11" s="3">
        <v>1.5555555555555556</v>
      </c>
      <c r="AO11" s="3">
        <v>63</v>
      </c>
      <c r="AP11" s="57"/>
      <c r="AQ11" s="57"/>
      <c r="AR11" s="63">
        <v>1.1857142857142857</v>
      </c>
      <c r="AS11" s="18">
        <v>71</v>
      </c>
    </row>
    <row r="12" spans="1:45" ht="29.25" thickBot="1" x14ac:dyDescent="0.3">
      <c r="A12" s="40" t="s">
        <v>25</v>
      </c>
      <c r="B12" s="56" t="s">
        <v>14</v>
      </c>
      <c r="C12" s="56">
        <v>1.0052105794688431</v>
      </c>
      <c r="D12" s="34">
        <v>357.67100000000005</v>
      </c>
      <c r="E12" s="34"/>
      <c r="F12" s="34">
        <v>0.91839067663374774</v>
      </c>
      <c r="G12" s="34">
        <v>371.45699999999999</v>
      </c>
      <c r="H12" s="34"/>
      <c r="I12" s="34">
        <v>1.0674375561757889</v>
      </c>
      <c r="J12" s="34">
        <v>358.88099999999997</v>
      </c>
      <c r="K12" s="34"/>
      <c r="L12" s="34">
        <v>0.95622560818540125</v>
      </c>
      <c r="M12" s="34">
        <v>352.75400000000002</v>
      </c>
      <c r="N12" s="44"/>
      <c r="O12" s="44"/>
      <c r="P12" s="44">
        <v>1.0066130018045991</v>
      </c>
      <c r="Q12" s="61">
        <v>343.98200000000003</v>
      </c>
      <c r="R12" s="34"/>
      <c r="S12" s="34"/>
      <c r="T12" s="34">
        <v>0.92894058334676222</v>
      </c>
      <c r="U12" s="34">
        <v>319.18799999999999</v>
      </c>
      <c r="V12" s="34"/>
      <c r="W12" s="34"/>
      <c r="X12" s="34">
        <v>0.9164203978712463</v>
      </c>
      <c r="Y12" s="34">
        <v>333.29399999999998</v>
      </c>
      <c r="Z12" s="34"/>
      <c r="AA12" s="34"/>
      <c r="AB12" s="34">
        <v>1.0603034779287244</v>
      </c>
      <c r="AC12" s="34">
        <v>327.86599999999999</v>
      </c>
      <c r="AD12" s="3"/>
      <c r="AE12" s="54"/>
      <c r="AF12" s="54">
        <v>1.0511449675940536</v>
      </c>
      <c r="AG12" s="34">
        <v>325.51</v>
      </c>
      <c r="AH12" s="34"/>
      <c r="AI12" s="34"/>
      <c r="AJ12" s="34">
        <v>1.0718579400703629</v>
      </c>
      <c r="AK12" s="34">
        <v>359.47500000000002</v>
      </c>
      <c r="AL12" s="34"/>
      <c r="AM12" s="34"/>
      <c r="AN12" s="34">
        <v>0.95082493979657023</v>
      </c>
      <c r="AO12" s="34">
        <v>379.91199999999998</v>
      </c>
      <c r="AP12" s="50"/>
      <c r="AQ12" s="50"/>
      <c r="AR12" s="50">
        <v>0.9809486645422022</v>
      </c>
      <c r="AS12" s="35">
        <v>369.904</v>
      </c>
    </row>
    <row r="13" spans="1:45" ht="24" customHeight="1" thickBot="1" x14ac:dyDescent="0.3">
      <c r="A13" s="89" t="s">
        <v>18</v>
      </c>
      <c r="B13" s="90"/>
      <c r="C13" s="58"/>
      <c r="D13" s="12">
        <f>SUM(D6:D9,D11)</f>
        <v>233478185</v>
      </c>
      <c r="E13" s="12"/>
      <c r="F13" s="12"/>
      <c r="G13" s="12">
        <f t="shared" ref="G13:AS13" si="0">SUM(G6:G9,G11)</f>
        <v>216039726</v>
      </c>
      <c r="H13" s="12"/>
      <c r="I13" s="12"/>
      <c r="J13" s="12">
        <f>SUM(J6:J9,J11)</f>
        <v>230936671</v>
      </c>
      <c r="K13" s="12"/>
      <c r="L13" s="12"/>
      <c r="M13" s="12">
        <f>SUM(M6:M9,M11)</f>
        <v>219058193</v>
      </c>
      <c r="N13" s="12"/>
      <c r="O13" s="12"/>
      <c r="P13" s="12"/>
      <c r="Q13" s="12">
        <f>SUM(Q6:Q9,Q11)</f>
        <v>216396463</v>
      </c>
      <c r="R13" s="12"/>
      <c r="S13" s="12"/>
      <c r="T13" s="12"/>
      <c r="U13" s="12">
        <f t="shared" si="0"/>
        <v>202752949</v>
      </c>
      <c r="V13" s="12"/>
      <c r="W13" s="12"/>
      <c r="X13" s="12"/>
      <c r="Y13" s="12">
        <f t="shared" si="0"/>
        <v>212045124</v>
      </c>
      <c r="Z13" s="12"/>
      <c r="AA13" s="12"/>
      <c r="AB13" s="12"/>
      <c r="AC13" s="12">
        <f t="shared" si="0"/>
        <v>211990022</v>
      </c>
      <c r="AD13" s="12"/>
      <c r="AE13" s="12"/>
      <c r="AF13" s="12"/>
      <c r="AG13" s="12">
        <f t="shared" si="0"/>
        <v>205647569</v>
      </c>
      <c r="AH13" s="12"/>
      <c r="AI13" s="12"/>
      <c r="AJ13" s="12"/>
      <c r="AK13" s="12">
        <f>SUM(AK6:AK9,AK11)</f>
        <v>227529927</v>
      </c>
      <c r="AL13" s="12"/>
      <c r="AM13" s="12"/>
      <c r="AN13" s="12"/>
      <c r="AO13" s="12">
        <f t="shared" si="0"/>
        <v>239339614</v>
      </c>
      <c r="AP13" s="51"/>
      <c r="AQ13" s="51"/>
      <c r="AR13" s="51"/>
      <c r="AS13" s="13">
        <f t="shared" si="0"/>
        <v>244506093</v>
      </c>
    </row>
    <row r="17" spans="21:21" x14ac:dyDescent="0.25">
      <c r="U17" t="s">
        <v>32</v>
      </c>
    </row>
  </sheetData>
  <mergeCells count="5">
    <mergeCell ref="A2:AS2"/>
    <mergeCell ref="A4:A11"/>
    <mergeCell ref="B4:AS4"/>
    <mergeCell ref="B10:AS10"/>
    <mergeCell ref="A13:B1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zoomScale="85" zoomScaleNormal="85" workbookViewId="0">
      <selection activeCell="N11" sqref="N11:N12"/>
    </sheetView>
  </sheetViews>
  <sheetFormatPr defaultRowHeight="15" x14ac:dyDescent="0.25"/>
  <cols>
    <col min="1" max="1" width="17.140625" customWidth="1"/>
    <col min="2" max="2" width="11.140625" customWidth="1"/>
    <col min="3" max="14" width="19.2851562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37.5" customHeight="1" thickBot="1" x14ac:dyDescent="0.3">
      <c r="A2" s="74" t="s">
        <v>36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</row>
    <row r="3" spans="1:14" ht="29.25" thickBot="1" x14ac:dyDescent="0.3">
      <c r="A3" s="38" t="s">
        <v>0</v>
      </c>
      <c r="B3" s="39" t="s">
        <v>1</v>
      </c>
      <c r="C3" s="36" t="s">
        <v>2</v>
      </c>
      <c r="D3" s="36" t="s">
        <v>3</v>
      </c>
      <c r="E3" s="36" t="s">
        <v>4</v>
      </c>
      <c r="F3" s="36" t="s">
        <v>5</v>
      </c>
      <c r="G3" s="36" t="s">
        <v>6</v>
      </c>
      <c r="H3" s="36" t="s">
        <v>7</v>
      </c>
      <c r="I3" s="36" t="s">
        <v>8</v>
      </c>
      <c r="J3" s="36" t="s">
        <v>9</v>
      </c>
      <c r="K3" s="36" t="s">
        <v>10</v>
      </c>
      <c r="L3" s="36" t="s">
        <v>11</v>
      </c>
      <c r="M3" s="36" t="s">
        <v>12</v>
      </c>
      <c r="N3" s="37" t="s">
        <v>13</v>
      </c>
    </row>
    <row r="4" spans="1:14" ht="29.25" customHeight="1" x14ac:dyDescent="0.25">
      <c r="A4" s="81" t="s">
        <v>31</v>
      </c>
      <c r="B4" s="85" t="s">
        <v>19</v>
      </c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6"/>
    </row>
    <row r="5" spans="1:14" ht="29.25" customHeight="1" x14ac:dyDescent="0.25">
      <c r="A5" s="81"/>
      <c r="B5" s="62" t="s">
        <v>35</v>
      </c>
      <c r="C5" s="3">
        <v>9110935</v>
      </c>
      <c r="D5" s="3">
        <v>9211998</v>
      </c>
      <c r="E5" s="3">
        <v>10896849</v>
      </c>
      <c r="F5" s="3">
        <v>10321253</v>
      </c>
      <c r="G5" s="3">
        <v>9860481</v>
      </c>
      <c r="H5" s="3">
        <v>8766890</v>
      </c>
      <c r="I5" s="3">
        <v>8700519</v>
      </c>
      <c r="J5" s="3">
        <v>8628139</v>
      </c>
      <c r="K5" s="3">
        <v>10733739</v>
      </c>
      <c r="L5" s="3">
        <v>10252895</v>
      </c>
      <c r="M5" s="3">
        <v>10510019</v>
      </c>
      <c r="N5" s="3">
        <v>10782210</v>
      </c>
    </row>
    <row r="6" spans="1:14" ht="27.75" customHeight="1" x14ac:dyDescent="0.25">
      <c r="A6" s="84"/>
      <c r="B6" s="4" t="s">
        <v>14</v>
      </c>
      <c r="C6" s="3">
        <v>245320935</v>
      </c>
      <c r="D6" s="3">
        <v>228720942</v>
      </c>
      <c r="E6" s="3">
        <v>240181897</v>
      </c>
      <c r="F6" s="3">
        <v>222602389</v>
      </c>
      <c r="G6" s="3">
        <v>219268225</v>
      </c>
      <c r="H6" s="3">
        <v>205823369</v>
      </c>
      <c r="I6" s="3">
        <v>213645877</v>
      </c>
      <c r="J6" s="3">
        <v>214823474</v>
      </c>
      <c r="K6" s="3">
        <v>205542217</v>
      </c>
      <c r="L6" s="3">
        <v>228205969</v>
      </c>
      <c r="M6" s="3">
        <v>228763416</v>
      </c>
      <c r="N6" s="18">
        <v>233180591.398</v>
      </c>
    </row>
    <row r="7" spans="1:14" ht="27.75" customHeight="1" x14ac:dyDescent="0.25">
      <c r="A7" s="84"/>
      <c r="B7" s="4" t="s">
        <v>15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18">
        <v>0</v>
      </c>
    </row>
    <row r="8" spans="1:14" ht="27" customHeight="1" x14ac:dyDescent="0.25">
      <c r="A8" s="84"/>
      <c r="B8" s="4" t="s">
        <v>16</v>
      </c>
      <c r="C8" s="3">
        <v>15303</v>
      </c>
      <c r="D8" s="3">
        <v>13310</v>
      </c>
      <c r="E8" s="3">
        <v>15962</v>
      </c>
      <c r="F8" s="3">
        <v>13867</v>
      </c>
      <c r="G8" s="3">
        <v>16400</v>
      </c>
      <c r="H8" s="3">
        <v>17405</v>
      </c>
      <c r="I8" s="3">
        <v>11918</v>
      </c>
      <c r="J8" s="3">
        <v>13962</v>
      </c>
      <c r="K8" s="3">
        <v>8969</v>
      </c>
      <c r="L8" s="3">
        <v>9111</v>
      </c>
      <c r="M8" s="3">
        <v>12747</v>
      </c>
      <c r="N8" s="18">
        <v>13911</v>
      </c>
    </row>
    <row r="9" spans="1:14" ht="33" customHeight="1" x14ac:dyDescent="0.25">
      <c r="A9" s="84"/>
      <c r="B9" s="4" t="s">
        <v>17</v>
      </c>
      <c r="C9" s="3">
        <v>11576</v>
      </c>
      <c r="D9" s="3">
        <v>11434</v>
      </c>
      <c r="E9" s="3">
        <v>11922</v>
      </c>
      <c r="F9" s="3">
        <v>11482</v>
      </c>
      <c r="G9" s="3">
        <v>14630</v>
      </c>
      <c r="H9" s="3">
        <v>12667</v>
      </c>
      <c r="I9" s="3">
        <v>20399</v>
      </c>
      <c r="J9" s="3">
        <v>10842</v>
      </c>
      <c r="K9" s="3">
        <v>16674</v>
      </c>
      <c r="L9" s="3">
        <v>11115</v>
      </c>
      <c r="M9" s="3">
        <v>14136</v>
      </c>
      <c r="N9" s="18">
        <v>14402</v>
      </c>
    </row>
    <row r="10" spans="1:14" ht="33" customHeight="1" x14ac:dyDescent="0.25">
      <c r="A10" s="84"/>
      <c r="B10" s="87" t="s">
        <v>27</v>
      </c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8"/>
    </row>
    <row r="11" spans="1:14" ht="33" customHeight="1" x14ac:dyDescent="0.25">
      <c r="A11" s="84"/>
      <c r="B11" s="4"/>
      <c r="C11" s="3">
        <v>67</v>
      </c>
      <c r="D11" s="3">
        <v>52</v>
      </c>
      <c r="E11" s="3">
        <v>62</v>
      </c>
      <c r="F11" s="3">
        <v>52</v>
      </c>
      <c r="G11" s="3">
        <v>51</v>
      </c>
      <c r="H11" s="3">
        <v>94</v>
      </c>
      <c r="I11" s="3">
        <v>179.79000000000002</v>
      </c>
      <c r="J11" s="3">
        <v>177</v>
      </c>
      <c r="K11" s="3">
        <v>158</v>
      </c>
      <c r="L11" s="3">
        <v>178</v>
      </c>
      <c r="M11" s="3">
        <v>193</v>
      </c>
      <c r="N11" s="18">
        <v>432</v>
      </c>
    </row>
    <row r="12" spans="1:14" ht="29.25" thickBot="1" x14ac:dyDescent="0.3">
      <c r="A12" s="40" t="s">
        <v>25</v>
      </c>
      <c r="B12" s="64" t="s">
        <v>14</v>
      </c>
      <c r="C12" s="34">
        <v>367.95699999999999</v>
      </c>
      <c r="D12" s="34">
        <v>382.55500000000001</v>
      </c>
      <c r="E12" s="34">
        <v>368.529</v>
      </c>
      <c r="F12" s="34">
        <v>359.98399999999998</v>
      </c>
      <c r="G12" s="61">
        <v>339.57799999999997</v>
      </c>
      <c r="H12" s="3">
        <v>333.69099999999997</v>
      </c>
      <c r="I12" s="3">
        <v>339.06900000000002</v>
      </c>
      <c r="J12" s="3">
        <v>338.053</v>
      </c>
      <c r="K12" s="34">
        <v>336.55799999999999</v>
      </c>
      <c r="L12" s="34">
        <v>362.27199999999999</v>
      </c>
      <c r="M12" s="34">
        <v>376.416</v>
      </c>
      <c r="N12" s="35">
        <v>352.71</v>
      </c>
    </row>
    <row r="13" spans="1:14" ht="24" customHeight="1" thickBot="1" x14ac:dyDescent="0.3">
      <c r="A13" s="89" t="s">
        <v>18</v>
      </c>
      <c r="B13" s="90"/>
      <c r="C13" s="12">
        <f>SUM(C6:C9,C11)</f>
        <v>245347881</v>
      </c>
      <c r="D13" s="12">
        <f t="shared" ref="D13:N13" si="0">SUM(D6:D9,D11)</f>
        <v>228745738</v>
      </c>
      <c r="E13" s="12">
        <f>SUM(E6:E9,E11)</f>
        <v>240209843</v>
      </c>
      <c r="F13" s="12">
        <f>SUM(F6:F9,F11)</f>
        <v>222627790</v>
      </c>
      <c r="G13" s="12">
        <f>SUM(G6:G9,G11)</f>
        <v>219299306</v>
      </c>
      <c r="H13" s="12">
        <f t="shared" si="0"/>
        <v>205853535</v>
      </c>
      <c r="I13" s="12">
        <f t="shared" si="0"/>
        <v>213678373.78999999</v>
      </c>
      <c r="J13" s="12">
        <f>SUM(J6:J9,J11)</f>
        <v>214848455</v>
      </c>
      <c r="K13" s="12">
        <f t="shared" si="0"/>
        <v>205568018</v>
      </c>
      <c r="L13" s="12">
        <f>SUM(L6:L9,L11)</f>
        <v>228226373</v>
      </c>
      <c r="M13" s="12">
        <f t="shared" si="0"/>
        <v>228790492</v>
      </c>
      <c r="N13" s="13">
        <f t="shared" si="0"/>
        <v>233209336.398</v>
      </c>
    </row>
    <row r="17" spans="8:8" x14ac:dyDescent="0.25">
      <c r="H17" t="s">
        <v>32</v>
      </c>
    </row>
  </sheetData>
  <mergeCells count="5">
    <mergeCell ref="A2:N2"/>
    <mergeCell ref="A4:A11"/>
    <mergeCell ref="B4:N4"/>
    <mergeCell ref="B10:N10"/>
    <mergeCell ref="A13:B1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zoomScale="85" zoomScaleNormal="85" workbookViewId="0">
      <selection activeCell="N11" sqref="N11:N12"/>
    </sheetView>
  </sheetViews>
  <sheetFormatPr defaultRowHeight="15" x14ac:dyDescent="0.25"/>
  <cols>
    <col min="1" max="1" width="17.140625" customWidth="1"/>
    <col min="2" max="2" width="11.140625" customWidth="1"/>
    <col min="3" max="14" width="19.2851562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37.5" customHeight="1" thickBot="1" x14ac:dyDescent="0.3">
      <c r="A2" s="74" t="s">
        <v>37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</row>
    <row r="3" spans="1:14" ht="29.25" thickBot="1" x14ac:dyDescent="0.3">
      <c r="A3" s="38" t="s">
        <v>0</v>
      </c>
      <c r="B3" s="39" t="s">
        <v>1</v>
      </c>
      <c r="C3" s="36" t="s">
        <v>2</v>
      </c>
      <c r="D3" s="36" t="s">
        <v>3</v>
      </c>
      <c r="E3" s="36" t="s">
        <v>4</v>
      </c>
      <c r="F3" s="36" t="s">
        <v>5</v>
      </c>
      <c r="G3" s="36" t="s">
        <v>6</v>
      </c>
      <c r="H3" s="36" t="s">
        <v>7</v>
      </c>
      <c r="I3" s="36" t="s">
        <v>8</v>
      </c>
      <c r="J3" s="36" t="s">
        <v>9</v>
      </c>
      <c r="K3" s="36" t="s">
        <v>10</v>
      </c>
      <c r="L3" s="36" t="s">
        <v>11</v>
      </c>
      <c r="M3" s="36" t="s">
        <v>12</v>
      </c>
      <c r="N3" s="37" t="s">
        <v>13</v>
      </c>
    </row>
    <row r="4" spans="1:14" ht="29.25" customHeight="1" x14ac:dyDescent="0.25">
      <c r="A4" s="81" t="s">
        <v>31</v>
      </c>
      <c r="B4" s="85" t="s">
        <v>19</v>
      </c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6"/>
    </row>
    <row r="5" spans="1:14" ht="29.25" customHeight="1" x14ac:dyDescent="0.25">
      <c r="A5" s="81"/>
      <c r="B5" s="62" t="s">
        <v>35</v>
      </c>
      <c r="C5" s="3">
        <v>11064949</v>
      </c>
      <c r="D5" s="3">
        <v>10057220</v>
      </c>
      <c r="E5" s="3">
        <v>10571227</v>
      </c>
      <c r="F5" s="3">
        <v>10037228</v>
      </c>
      <c r="G5" s="3">
        <v>10296598</v>
      </c>
      <c r="H5" s="3">
        <v>10044479</v>
      </c>
      <c r="I5" s="3">
        <v>10499031</v>
      </c>
      <c r="J5" s="3">
        <v>9114540</v>
      </c>
      <c r="K5" s="3">
        <v>8430783</v>
      </c>
      <c r="L5" s="3">
        <v>10564484</v>
      </c>
      <c r="M5" s="3">
        <v>10358563</v>
      </c>
      <c r="N5" s="3">
        <v>9543417</v>
      </c>
    </row>
    <row r="6" spans="1:14" ht="27.75" customHeight="1" x14ac:dyDescent="0.25">
      <c r="A6" s="84"/>
      <c r="B6" s="4" t="s">
        <v>14</v>
      </c>
      <c r="C6" s="3">
        <v>246977344</v>
      </c>
      <c r="D6" s="3">
        <v>229567030</v>
      </c>
      <c r="E6" s="3">
        <v>233114883</v>
      </c>
      <c r="F6" s="3">
        <v>222575054</v>
      </c>
      <c r="G6" s="3">
        <v>221576214</v>
      </c>
      <c r="H6" s="3">
        <v>212488966</v>
      </c>
      <c r="I6" s="3">
        <v>203704854</v>
      </c>
      <c r="J6" s="3">
        <v>206669863</v>
      </c>
      <c r="K6" s="3">
        <v>205550322</v>
      </c>
      <c r="L6" s="3">
        <v>219963620</v>
      </c>
      <c r="M6" s="3">
        <v>237970890</v>
      </c>
      <c r="N6" s="18">
        <v>252299200</v>
      </c>
    </row>
    <row r="7" spans="1:14" ht="27.75" customHeight="1" x14ac:dyDescent="0.25">
      <c r="A7" s="84"/>
      <c r="B7" s="4" t="s">
        <v>15</v>
      </c>
      <c r="C7" s="3">
        <v>0</v>
      </c>
      <c r="D7" s="3">
        <v>0</v>
      </c>
      <c r="E7" s="3">
        <v>0</v>
      </c>
      <c r="F7" s="3">
        <v>165163</v>
      </c>
      <c r="G7" s="3">
        <v>164133</v>
      </c>
      <c r="H7" s="3">
        <v>228266</v>
      </c>
      <c r="I7" s="3">
        <v>567622</v>
      </c>
      <c r="J7" s="3">
        <v>395261</v>
      </c>
      <c r="K7" s="3">
        <v>167713</v>
      </c>
      <c r="L7" s="3">
        <v>378596</v>
      </c>
      <c r="M7" s="3">
        <v>379404</v>
      </c>
      <c r="N7" s="18">
        <v>473627</v>
      </c>
    </row>
    <row r="8" spans="1:14" ht="27" customHeight="1" x14ac:dyDescent="0.25">
      <c r="A8" s="84"/>
      <c r="B8" s="4" t="s">
        <v>16</v>
      </c>
      <c r="C8" s="3">
        <v>8425</v>
      </c>
      <c r="D8" s="3">
        <v>12010</v>
      </c>
      <c r="E8" s="3">
        <v>12059</v>
      </c>
      <c r="F8" s="3">
        <v>288890</v>
      </c>
      <c r="G8" s="3">
        <v>275896</v>
      </c>
      <c r="H8" s="3">
        <v>170074</v>
      </c>
      <c r="I8" s="3">
        <v>233493</v>
      </c>
      <c r="J8" s="3">
        <v>123838</v>
      </c>
      <c r="K8" s="3">
        <v>163051</v>
      </c>
      <c r="L8" s="3">
        <v>325178</v>
      </c>
      <c r="M8" s="3">
        <v>412391</v>
      </c>
      <c r="N8" s="18">
        <v>568998</v>
      </c>
    </row>
    <row r="9" spans="1:14" ht="33" customHeight="1" x14ac:dyDescent="0.25">
      <c r="A9" s="84"/>
      <c r="B9" s="4" t="s">
        <v>17</v>
      </c>
      <c r="C9" s="3">
        <v>13386</v>
      </c>
      <c r="D9" s="3">
        <v>13219</v>
      </c>
      <c r="E9" s="3">
        <v>18335</v>
      </c>
      <c r="F9" s="3">
        <v>40390</v>
      </c>
      <c r="G9" s="3">
        <v>31529</v>
      </c>
      <c r="H9" s="3">
        <v>32886</v>
      </c>
      <c r="I9" s="3">
        <v>32000</v>
      </c>
      <c r="J9" s="3">
        <v>28438</v>
      </c>
      <c r="K9" s="3">
        <v>38807</v>
      </c>
      <c r="L9" s="3">
        <v>45456</v>
      </c>
      <c r="M9" s="3">
        <v>51721</v>
      </c>
      <c r="N9" s="18">
        <v>53930</v>
      </c>
    </row>
    <row r="10" spans="1:14" ht="33" customHeight="1" x14ac:dyDescent="0.25">
      <c r="A10" s="84"/>
      <c r="B10" s="87" t="s">
        <v>27</v>
      </c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8"/>
    </row>
    <row r="11" spans="1:14" ht="33" customHeight="1" x14ac:dyDescent="0.25">
      <c r="A11" s="84"/>
      <c r="B11" s="4" t="s">
        <v>27</v>
      </c>
      <c r="C11" s="3">
        <v>92</v>
      </c>
      <c r="D11" s="3">
        <v>149</v>
      </c>
      <c r="E11" s="3">
        <v>181</v>
      </c>
      <c r="F11" s="3">
        <v>97497.073000000004</v>
      </c>
      <c r="G11" s="3">
        <v>102556</v>
      </c>
      <c r="H11" s="3">
        <v>76771</v>
      </c>
      <c r="I11" s="3">
        <v>85675.805989999993</v>
      </c>
      <c r="J11" s="3">
        <v>84562</v>
      </c>
      <c r="K11" s="3">
        <v>106504.79000000001</v>
      </c>
      <c r="L11" s="3">
        <v>88406.868000000002</v>
      </c>
      <c r="M11" s="3">
        <v>100484.11600000001</v>
      </c>
      <c r="N11" s="18">
        <v>105434.155</v>
      </c>
    </row>
    <row r="12" spans="1:14" ht="29.25" thickBot="1" x14ac:dyDescent="0.3">
      <c r="A12" s="40" t="s">
        <v>25</v>
      </c>
      <c r="B12" s="65" t="s">
        <v>14</v>
      </c>
      <c r="C12" s="34">
        <v>22.737740484037307</v>
      </c>
      <c r="D12" s="34">
        <v>21.565999999999999</v>
      </c>
      <c r="E12" s="34">
        <v>20.896999999999998</v>
      </c>
      <c r="F12" s="34">
        <v>19.334</v>
      </c>
      <c r="G12" s="34">
        <v>18.593</v>
      </c>
      <c r="H12" s="3">
        <v>20.795000000000002</v>
      </c>
      <c r="I12" s="3">
        <v>20.599999999999998</v>
      </c>
      <c r="J12" s="3">
        <f>0.123+19.026</f>
        <v>19.149000000000001</v>
      </c>
      <c r="K12" s="34">
        <f>0.149+18.388</f>
        <v>18.537000000000003</v>
      </c>
      <c r="L12" s="34">
        <v>22.132000000000001</v>
      </c>
      <c r="M12" s="34">
        <v>22.635000000000002</v>
      </c>
      <c r="N12" s="35">
        <v>22.57</v>
      </c>
    </row>
    <row r="13" spans="1:14" ht="24" customHeight="1" thickBot="1" x14ac:dyDescent="0.3">
      <c r="A13" s="89" t="s">
        <v>18</v>
      </c>
      <c r="B13" s="90"/>
      <c r="C13" s="12">
        <f>SUM(C5:C9,C11)</f>
        <v>258064196</v>
      </c>
      <c r="D13" s="12">
        <f t="shared" ref="D13:N13" si="0">SUM(D5:D9,D11)</f>
        <v>239649628</v>
      </c>
      <c r="E13" s="12">
        <f t="shared" si="0"/>
        <v>243716685</v>
      </c>
      <c r="F13" s="12">
        <f t="shared" si="0"/>
        <v>233204222.07300001</v>
      </c>
      <c r="G13" s="12">
        <f>SUM(G5:G9,G11)</f>
        <v>232446926</v>
      </c>
      <c r="H13" s="12">
        <f t="shared" si="0"/>
        <v>223041442</v>
      </c>
      <c r="I13" s="12">
        <f t="shared" si="0"/>
        <v>215122675.80599001</v>
      </c>
      <c r="J13" s="12">
        <f t="shared" si="0"/>
        <v>216416502</v>
      </c>
      <c r="K13" s="12">
        <f t="shared" si="0"/>
        <v>214457180.78999999</v>
      </c>
      <c r="L13" s="12">
        <f t="shared" si="0"/>
        <v>231365740.868</v>
      </c>
      <c r="M13" s="12">
        <f t="shared" si="0"/>
        <v>249273453.116</v>
      </c>
      <c r="N13" s="12">
        <f t="shared" si="0"/>
        <v>263044606.155</v>
      </c>
    </row>
    <row r="17" spans="8:8" x14ac:dyDescent="0.25">
      <c r="H17" t="s">
        <v>32</v>
      </c>
    </row>
  </sheetData>
  <mergeCells count="5">
    <mergeCell ref="A2:N2"/>
    <mergeCell ref="A4:A11"/>
    <mergeCell ref="B4:N4"/>
    <mergeCell ref="B10:N10"/>
    <mergeCell ref="A13:B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9"/>
  <sheetViews>
    <sheetView zoomScale="55" zoomScaleNormal="55" workbookViewId="0">
      <selection activeCell="D18" sqref="D18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66" t="s">
        <v>21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</row>
    <row r="3" spans="1:14" s="2" customFormat="1" ht="33" customHeight="1" x14ac:dyDescent="0.25">
      <c r="A3" s="5" t="s">
        <v>0</v>
      </c>
      <c r="B3" s="6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13</v>
      </c>
    </row>
    <row r="4" spans="1:14" ht="22.5" customHeight="1" x14ac:dyDescent="0.25">
      <c r="A4" s="67" t="s">
        <v>23</v>
      </c>
      <c r="B4" s="69" t="s">
        <v>19</v>
      </c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1"/>
    </row>
    <row r="5" spans="1:14" ht="22.5" customHeight="1" x14ac:dyDescent="0.25">
      <c r="A5" s="68"/>
      <c r="B5" s="4" t="s">
        <v>14</v>
      </c>
      <c r="C5" s="3">
        <v>223407266</v>
      </c>
      <c r="D5" s="3">
        <v>198628847</v>
      </c>
      <c r="E5" s="3">
        <v>213491878</v>
      </c>
      <c r="F5" s="3">
        <v>192564595</v>
      </c>
      <c r="G5" s="3">
        <v>200063935</v>
      </c>
      <c r="H5" s="3">
        <v>188095153</v>
      </c>
      <c r="I5" s="3">
        <v>192743063</v>
      </c>
      <c r="J5" s="3">
        <v>189079112</v>
      </c>
      <c r="K5" s="3">
        <v>183845528</v>
      </c>
      <c r="L5" s="3">
        <v>198878749</v>
      </c>
      <c r="M5" s="3">
        <v>205511098</v>
      </c>
      <c r="N5" s="3">
        <v>220125131</v>
      </c>
    </row>
    <row r="6" spans="1:14" ht="22.5" customHeight="1" x14ac:dyDescent="0.25">
      <c r="A6" s="68"/>
      <c r="B6" s="4" t="s">
        <v>15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2.5" customHeight="1" x14ac:dyDescent="0.25">
      <c r="A7" s="68"/>
      <c r="B7" s="4" t="s">
        <v>16</v>
      </c>
      <c r="C7" s="3">
        <v>646528</v>
      </c>
      <c r="D7" s="3">
        <v>571146</v>
      </c>
      <c r="E7" s="3">
        <v>563845</v>
      </c>
      <c r="F7" s="3">
        <v>610531</v>
      </c>
      <c r="G7" s="3">
        <v>447029</v>
      </c>
      <c r="H7" s="3">
        <v>145609</v>
      </c>
      <c r="I7" s="3">
        <v>135233</v>
      </c>
      <c r="J7" s="3">
        <v>195413</v>
      </c>
      <c r="K7" s="3">
        <v>289719</v>
      </c>
      <c r="L7" s="3">
        <v>596119</v>
      </c>
      <c r="M7" s="3">
        <v>585318</v>
      </c>
      <c r="N7" s="3">
        <v>565341</v>
      </c>
    </row>
    <row r="8" spans="1:14" ht="22.5" customHeight="1" x14ac:dyDescent="0.25">
      <c r="A8" s="68"/>
      <c r="B8" s="4" t="s">
        <v>17</v>
      </c>
      <c r="C8" s="3">
        <v>579712</v>
      </c>
      <c r="D8" s="3">
        <v>506241</v>
      </c>
      <c r="E8" s="3">
        <v>517319</v>
      </c>
      <c r="F8" s="3">
        <v>555821</v>
      </c>
      <c r="G8" s="3">
        <v>399815</v>
      </c>
      <c r="H8" s="3">
        <v>128158</v>
      </c>
      <c r="I8" s="3">
        <v>107136</v>
      </c>
      <c r="J8" s="3">
        <v>112207</v>
      </c>
      <c r="K8" s="3">
        <v>240045</v>
      </c>
      <c r="L8" s="3">
        <v>548499</v>
      </c>
      <c r="M8" s="3">
        <v>465404</v>
      </c>
      <c r="N8" s="3">
        <v>494789</v>
      </c>
    </row>
    <row r="9" spans="1:14" ht="22.5" customHeight="1" x14ac:dyDescent="0.25">
      <c r="A9" s="72" t="s">
        <v>18</v>
      </c>
      <c r="B9" s="73"/>
      <c r="C9" s="8">
        <f t="shared" ref="C9:N9" si="0">SUM(C5:C8)</f>
        <v>224633506</v>
      </c>
      <c r="D9" s="8">
        <f t="shared" si="0"/>
        <v>199706234</v>
      </c>
      <c r="E9" s="8">
        <f t="shared" si="0"/>
        <v>214573042</v>
      </c>
      <c r="F9" s="8">
        <f t="shared" si="0"/>
        <v>193730947</v>
      </c>
      <c r="G9" s="8">
        <f t="shared" si="0"/>
        <v>200910779</v>
      </c>
      <c r="H9" s="8">
        <f t="shared" si="0"/>
        <v>188368920</v>
      </c>
      <c r="I9" s="8">
        <f t="shared" si="0"/>
        <v>192985432</v>
      </c>
      <c r="J9" s="8">
        <f t="shared" si="0"/>
        <v>189386732</v>
      </c>
      <c r="K9" s="8">
        <f t="shared" si="0"/>
        <v>184375292</v>
      </c>
      <c r="L9" s="8">
        <f t="shared" si="0"/>
        <v>200023367</v>
      </c>
      <c r="M9" s="8">
        <f t="shared" si="0"/>
        <v>206561820</v>
      </c>
      <c r="N9" s="8">
        <f t="shared" si="0"/>
        <v>221185261</v>
      </c>
    </row>
  </sheetData>
  <mergeCells count="4">
    <mergeCell ref="A2:N2"/>
    <mergeCell ref="A4:A8"/>
    <mergeCell ref="B4:N4"/>
    <mergeCell ref="A9:B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8"/>
  <sheetViews>
    <sheetView zoomScale="85" zoomScaleNormal="85" workbookViewId="0">
      <selection activeCell="N17" sqref="N17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7.42578125" style="1" bestFit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2" width="22.140625" style="1" customWidth="1"/>
    <col min="13" max="14" width="24.28515625" style="1" customWidth="1"/>
    <col min="15" max="16384" width="9.140625" style="1"/>
  </cols>
  <sheetData>
    <row r="2" spans="1:14" ht="42.75" customHeight="1" thickBot="1" x14ac:dyDescent="0.3">
      <c r="A2" s="74" t="s">
        <v>22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</row>
    <row r="3" spans="1:14" s="2" customFormat="1" ht="33" customHeight="1" x14ac:dyDescent="0.25">
      <c r="A3" s="14" t="s">
        <v>0</v>
      </c>
      <c r="B3" s="15" t="s">
        <v>1</v>
      </c>
      <c r="C3" s="16" t="s">
        <v>2</v>
      </c>
      <c r="D3" s="16" t="s">
        <v>3</v>
      </c>
      <c r="E3" s="16" t="s">
        <v>4</v>
      </c>
      <c r="F3" s="16" t="s">
        <v>5</v>
      </c>
      <c r="G3" s="16" t="s">
        <v>6</v>
      </c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16" t="s">
        <v>12</v>
      </c>
      <c r="N3" s="17" t="s">
        <v>13</v>
      </c>
    </row>
    <row r="4" spans="1:14" s="2" customFormat="1" ht="33" customHeight="1" x14ac:dyDescent="0.25">
      <c r="A4" s="80" t="s">
        <v>23</v>
      </c>
      <c r="B4" s="77" t="s">
        <v>19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9"/>
    </row>
    <row r="5" spans="1:14" ht="22.5" customHeight="1" x14ac:dyDescent="0.25">
      <c r="A5" s="80"/>
      <c r="B5" s="4" t="s">
        <v>14</v>
      </c>
      <c r="C5" s="3">
        <v>217469540</v>
      </c>
      <c r="D5" s="3">
        <v>194312772</v>
      </c>
      <c r="E5" s="3">
        <v>208034936</v>
      </c>
      <c r="F5" s="3">
        <v>195368391</v>
      </c>
      <c r="G5" s="3">
        <v>196357677</v>
      </c>
      <c r="H5" s="3">
        <v>185792481</v>
      </c>
      <c r="I5" s="3">
        <f>6723604+185327339+515428</f>
        <v>192566371</v>
      </c>
      <c r="J5" s="3">
        <f>6251917+180707584+600271+1026278</f>
        <v>188586050</v>
      </c>
      <c r="K5" s="3">
        <v>184154418</v>
      </c>
      <c r="L5" s="3">
        <v>194445430</v>
      </c>
      <c r="M5" s="3">
        <v>214177875</v>
      </c>
      <c r="N5" s="18">
        <v>214547695</v>
      </c>
    </row>
    <row r="6" spans="1:14" ht="22.5" customHeight="1" x14ac:dyDescent="0.25">
      <c r="A6" s="80"/>
      <c r="B6" s="4" t="s">
        <v>15</v>
      </c>
      <c r="C6" s="3"/>
      <c r="D6" s="3"/>
      <c r="E6" s="3"/>
      <c r="F6" s="3"/>
      <c r="G6" s="3"/>
      <c r="H6" s="3"/>
      <c r="I6" s="3"/>
      <c r="J6" s="3"/>
      <c r="K6" s="3"/>
      <c r="L6" s="3"/>
      <c r="M6" s="3">
        <v>0</v>
      </c>
      <c r="N6" s="18">
        <v>0</v>
      </c>
    </row>
    <row r="7" spans="1:14" ht="22.5" customHeight="1" x14ac:dyDescent="0.25">
      <c r="A7" s="80"/>
      <c r="B7" s="4" t="s">
        <v>16</v>
      </c>
      <c r="C7" s="3">
        <v>634706</v>
      </c>
      <c r="D7" s="3">
        <v>552235</v>
      </c>
      <c r="E7" s="3">
        <v>571874</v>
      </c>
      <c r="F7" s="3">
        <v>576878</v>
      </c>
      <c r="G7" s="3">
        <v>511321</v>
      </c>
      <c r="H7" s="3">
        <v>139513</v>
      </c>
      <c r="I7" s="3">
        <v>122489</v>
      </c>
      <c r="J7" s="3">
        <v>156107</v>
      </c>
      <c r="K7" s="3">
        <v>290502</v>
      </c>
      <c r="L7" s="3">
        <v>607495</v>
      </c>
      <c r="M7" s="3">
        <v>547842</v>
      </c>
      <c r="N7" s="18">
        <v>581016</v>
      </c>
    </row>
    <row r="8" spans="1:14" ht="22.5" customHeight="1" thickBot="1" x14ac:dyDescent="0.3">
      <c r="A8" s="81"/>
      <c r="B8" s="4" t="s">
        <v>17</v>
      </c>
      <c r="C8" s="3">
        <v>569647</v>
      </c>
      <c r="D8" s="3">
        <v>468737</v>
      </c>
      <c r="E8" s="3">
        <v>548712</v>
      </c>
      <c r="F8" s="3">
        <v>524752</v>
      </c>
      <c r="G8" s="3">
        <v>469408</v>
      </c>
      <c r="H8" s="3">
        <v>118247</v>
      </c>
      <c r="I8" s="3">
        <v>95018</v>
      </c>
      <c r="J8" s="3">
        <v>118599</v>
      </c>
      <c r="K8" s="3">
        <v>262534</v>
      </c>
      <c r="L8" s="3">
        <v>532814</v>
      </c>
      <c r="M8" s="3">
        <v>477757</v>
      </c>
      <c r="N8" s="18">
        <v>530102</v>
      </c>
    </row>
    <row r="9" spans="1:14" ht="22.5" customHeight="1" thickBot="1" x14ac:dyDescent="0.3">
      <c r="A9" s="11" t="s">
        <v>25</v>
      </c>
      <c r="B9" s="9" t="s">
        <v>14</v>
      </c>
      <c r="C9" s="10">
        <v>306.83099999999996</v>
      </c>
      <c r="D9" s="10">
        <v>311.03699999999998</v>
      </c>
      <c r="E9" s="10">
        <v>303.95</v>
      </c>
      <c r="F9" s="10">
        <v>295.23099999999999</v>
      </c>
      <c r="G9" s="10">
        <v>296.596</v>
      </c>
      <c r="H9" s="10">
        <v>297.69900000000001</v>
      </c>
      <c r="I9" s="10">
        <v>295.30400000000003</v>
      </c>
      <c r="J9" s="10">
        <v>297.73400000000004</v>
      </c>
      <c r="K9" s="10">
        <v>293.07899999999995</v>
      </c>
      <c r="L9" s="10">
        <v>306.63799999999992</v>
      </c>
      <c r="M9" s="10">
        <v>331.46900000000005</v>
      </c>
      <c r="N9" s="10">
        <v>321.10799999999995</v>
      </c>
    </row>
    <row r="10" spans="1:14" ht="22.5" customHeight="1" thickBot="1" x14ac:dyDescent="0.3">
      <c r="A10" s="75" t="s">
        <v>18</v>
      </c>
      <c r="B10" s="76"/>
      <c r="C10" s="12">
        <f t="shared" ref="C10:N10" si="0">SUM(C5:C8)</f>
        <v>218673893</v>
      </c>
      <c r="D10" s="12">
        <f t="shared" si="0"/>
        <v>195333744</v>
      </c>
      <c r="E10" s="12">
        <f t="shared" si="0"/>
        <v>209155522</v>
      </c>
      <c r="F10" s="12">
        <f t="shared" si="0"/>
        <v>196470021</v>
      </c>
      <c r="G10" s="12">
        <f t="shared" si="0"/>
        <v>197338406</v>
      </c>
      <c r="H10" s="12">
        <f t="shared" si="0"/>
        <v>186050241</v>
      </c>
      <c r="I10" s="12">
        <f t="shared" si="0"/>
        <v>192783878</v>
      </c>
      <c r="J10" s="12">
        <f t="shared" si="0"/>
        <v>188860756</v>
      </c>
      <c r="K10" s="12">
        <f t="shared" si="0"/>
        <v>184707454</v>
      </c>
      <c r="L10" s="12">
        <f t="shared" si="0"/>
        <v>195585739</v>
      </c>
      <c r="M10" s="12">
        <f t="shared" si="0"/>
        <v>215203474</v>
      </c>
      <c r="N10" s="13">
        <f t="shared" si="0"/>
        <v>215658813</v>
      </c>
    </row>
    <row r="13" spans="1:14" ht="22.5" customHeight="1" x14ac:dyDescent="0.25">
      <c r="C13" s="21"/>
      <c r="D13" s="22"/>
      <c r="E13" s="21"/>
      <c r="F13" s="21"/>
      <c r="G13" s="21"/>
      <c r="H13" s="21"/>
      <c r="I13" s="21"/>
      <c r="J13" s="21"/>
      <c r="K13" s="21"/>
      <c r="L13" s="21"/>
      <c r="M13" s="21"/>
      <c r="N13" s="21"/>
    </row>
    <row r="14" spans="1:14" ht="22.5" customHeight="1" x14ac:dyDescent="0.25">
      <c r="C14" s="21"/>
      <c r="D14" s="22"/>
      <c r="E14" s="22"/>
      <c r="F14" s="22"/>
      <c r="G14" s="21"/>
      <c r="H14" s="21"/>
      <c r="I14" s="21"/>
      <c r="J14" s="21"/>
      <c r="K14" s="21"/>
      <c r="L14" s="21"/>
      <c r="M14" s="21"/>
      <c r="N14" s="21"/>
    </row>
    <row r="15" spans="1:14" ht="22.5" customHeight="1" x14ac:dyDescent="0.25">
      <c r="C15" s="21"/>
      <c r="D15" s="22"/>
      <c r="E15" s="22"/>
      <c r="F15" s="22"/>
      <c r="G15" s="21"/>
      <c r="H15" s="21"/>
      <c r="I15" s="21"/>
      <c r="J15" s="21"/>
      <c r="K15" s="21"/>
      <c r="L15" s="21"/>
      <c r="M15" s="21"/>
      <c r="N15" s="21"/>
    </row>
    <row r="16" spans="1:14" ht="22.5" customHeight="1" x14ac:dyDescent="0.25">
      <c r="C16" s="21"/>
      <c r="D16" s="21"/>
      <c r="E16" s="22"/>
      <c r="F16" s="22"/>
      <c r="G16" s="21"/>
      <c r="H16" s="21"/>
      <c r="I16" s="21"/>
      <c r="J16" s="21"/>
      <c r="K16" s="21"/>
      <c r="L16" s="21"/>
      <c r="M16" s="21"/>
      <c r="N16" s="21"/>
    </row>
    <row r="17" spans="3:14" ht="22.5" customHeight="1" x14ac:dyDescent="0.25"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</row>
    <row r="18" spans="3:14" ht="22.5" customHeight="1" x14ac:dyDescent="0.25"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</row>
  </sheetData>
  <mergeCells count="4">
    <mergeCell ref="A2:N2"/>
    <mergeCell ref="A10:B10"/>
    <mergeCell ref="B4:N4"/>
    <mergeCell ref="A4:A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3"/>
  <sheetViews>
    <sheetView zoomScale="70" zoomScaleNormal="70" workbookViewId="0">
      <selection activeCell="C35" sqref="C35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22.5703125" style="1" bestFit="1" customWidth="1"/>
    <col min="6" max="6" width="18.2851562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2" width="22.140625" style="1" customWidth="1"/>
    <col min="13" max="14" width="24.28515625" style="1" customWidth="1"/>
    <col min="15" max="16384" width="9.140625" style="1"/>
  </cols>
  <sheetData>
    <row r="2" spans="1:14" ht="42.75" customHeight="1" thickBot="1" x14ac:dyDescent="0.3">
      <c r="A2" s="74" t="s">
        <v>24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</row>
    <row r="3" spans="1:14" s="2" customFormat="1" ht="33" customHeight="1" x14ac:dyDescent="0.25">
      <c r="A3" s="14" t="s">
        <v>0</v>
      </c>
      <c r="B3" s="15" t="s">
        <v>1</v>
      </c>
      <c r="C3" s="16" t="s">
        <v>2</v>
      </c>
      <c r="D3" s="16" t="s">
        <v>3</v>
      </c>
      <c r="E3" s="16" t="s">
        <v>4</v>
      </c>
      <c r="F3" s="16" t="s">
        <v>5</v>
      </c>
      <c r="G3" s="16" t="s">
        <v>6</v>
      </c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16" t="s">
        <v>12</v>
      </c>
      <c r="N3" s="17" t="s">
        <v>13</v>
      </c>
    </row>
    <row r="4" spans="1:14" s="2" customFormat="1" ht="33" customHeight="1" x14ac:dyDescent="0.25">
      <c r="A4" s="80" t="s">
        <v>23</v>
      </c>
      <c r="B4" s="77" t="s">
        <v>19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9"/>
    </row>
    <row r="5" spans="1:14" ht="22.5" customHeight="1" x14ac:dyDescent="0.25">
      <c r="A5" s="80"/>
      <c r="B5" s="4" t="s">
        <v>14</v>
      </c>
      <c r="C5" s="3">
        <v>211974606</v>
      </c>
      <c r="D5" s="3">
        <v>209220093</v>
      </c>
      <c r="E5" s="3">
        <v>219370329</v>
      </c>
      <c r="F5" s="3">
        <v>205708633</v>
      </c>
      <c r="G5" s="3">
        <v>201011987</v>
      </c>
      <c r="H5" s="23">
        <v>191335349</v>
      </c>
      <c r="I5" s="3">
        <v>191928229</v>
      </c>
      <c r="J5" s="3">
        <v>192832774</v>
      </c>
      <c r="K5" s="3">
        <v>187486148</v>
      </c>
      <c r="L5" s="3">
        <v>207775509</v>
      </c>
      <c r="M5" s="3">
        <v>222333482</v>
      </c>
      <c r="N5" s="3">
        <v>241466838</v>
      </c>
    </row>
    <row r="6" spans="1:14" ht="22.5" customHeight="1" x14ac:dyDescent="0.25">
      <c r="A6" s="80"/>
      <c r="B6" s="4" t="s">
        <v>15</v>
      </c>
      <c r="C6" s="3"/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/>
      <c r="L6" s="3">
        <v>0</v>
      </c>
      <c r="M6" s="3">
        <v>0</v>
      </c>
      <c r="N6" s="3">
        <v>0</v>
      </c>
    </row>
    <row r="7" spans="1:14" ht="22.5" customHeight="1" x14ac:dyDescent="0.25">
      <c r="A7" s="80"/>
      <c r="B7" s="4" t="s">
        <v>16</v>
      </c>
      <c r="C7" s="3">
        <v>614362</v>
      </c>
      <c r="D7" s="3">
        <v>554039</v>
      </c>
      <c r="E7" s="3">
        <v>565629</v>
      </c>
      <c r="F7" s="3">
        <v>557655</v>
      </c>
      <c r="G7" s="3">
        <v>460118</v>
      </c>
      <c r="H7" s="3">
        <v>139669</v>
      </c>
      <c r="I7" s="3">
        <v>100499</v>
      </c>
      <c r="J7" s="3">
        <v>152483</v>
      </c>
      <c r="K7" s="3">
        <v>33160</v>
      </c>
      <c r="L7" s="3">
        <v>31455</v>
      </c>
      <c r="M7" s="3">
        <v>40308</v>
      </c>
      <c r="N7" s="3">
        <v>45276</v>
      </c>
    </row>
    <row r="8" spans="1:14" ht="22.5" customHeight="1" thickBot="1" x14ac:dyDescent="0.3">
      <c r="A8" s="81"/>
      <c r="B8" s="4" t="s">
        <v>17</v>
      </c>
      <c r="C8" s="3">
        <v>581031</v>
      </c>
      <c r="D8" s="3">
        <v>512029</v>
      </c>
      <c r="E8" s="3">
        <v>530889</v>
      </c>
      <c r="F8" s="3">
        <v>536262</v>
      </c>
      <c r="G8" s="3">
        <v>410419</v>
      </c>
      <c r="H8" s="3">
        <v>129981</v>
      </c>
      <c r="I8" s="3">
        <v>84113</v>
      </c>
      <c r="J8" s="3">
        <v>146032</v>
      </c>
      <c r="K8" s="3">
        <v>9188</v>
      </c>
      <c r="L8" s="3">
        <v>7993</v>
      </c>
      <c r="M8" s="3">
        <v>11927</v>
      </c>
      <c r="N8" s="3">
        <v>12875</v>
      </c>
    </row>
    <row r="9" spans="1:14" ht="22.5" customHeight="1" thickBot="1" x14ac:dyDescent="0.3">
      <c r="A9" s="11" t="s">
        <v>25</v>
      </c>
      <c r="B9" s="9" t="s">
        <v>14</v>
      </c>
      <c r="C9" s="10">
        <v>304.40500000000003</v>
      </c>
      <c r="D9" s="10">
        <v>319.14100000000002</v>
      </c>
      <c r="E9" s="10">
        <v>333.017</v>
      </c>
      <c r="F9" s="10">
        <v>310.197</v>
      </c>
      <c r="G9" s="10">
        <v>310.35199999999998</v>
      </c>
      <c r="H9" s="10">
        <v>313.68799999999999</v>
      </c>
      <c r="I9" s="10">
        <v>294.77699999999999</v>
      </c>
      <c r="J9" s="10">
        <v>294.77699999999999</v>
      </c>
      <c r="K9" s="10">
        <v>294.79899999999998</v>
      </c>
      <c r="L9" s="10">
        <v>311.30700000000002</v>
      </c>
      <c r="M9" s="10">
        <v>333.47299999999996</v>
      </c>
      <c r="N9" s="10">
        <v>354.42200000000003</v>
      </c>
    </row>
    <row r="10" spans="1:14" ht="22.5" customHeight="1" thickBot="1" x14ac:dyDescent="0.3">
      <c r="A10" s="75" t="s">
        <v>18</v>
      </c>
      <c r="B10" s="76"/>
      <c r="C10" s="12">
        <f>SUM(C5:C8)</f>
        <v>213169999</v>
      </c>
      <c r="D10" s="12">
        <f t="shared" ref="D10:N10" si="0">SUM(D5:D8)</f>
        <v>210286161</v>
      </c>
      <c r="E10" s="12">
        <f t="shared" si="0"/>
        <v>220466847</v>
      </c>
      <c r="F10" s="12">
        <f t="shared" si="0"/>
        <v>206802550</v>
      </c>
      <c r="G10" s="12">
        <f t="shared" si="0"/>
        <v>201882524</v>
      </c>
      <c r="H10" s="12">
        <f t="shared" si="0"/>
        <v>191604999</v>
      </c>
      <c r="I10" s="12">
        <f t="shared" si="0"/>
        <v>192112841</v>
      </c>
      <c r="J10" s="12">
        <f t="shared" si="0"/>
        <v>193131289</v>
      </c>
      <c r="K10" s="12">
        <f t="shared" si="0"/>
        <v>187528496</v>
      </c>
      <c r="L10" s="12">
        <f t="shared" si="0"/>
        <v>207814957</v>
      </c>
      <c r="M10" s="12">
        <f t="shared" si="0"/>
        <v>222385717</v>
      </c>
      <c r="N10" s="13">
        <f t="shared" si="0"/>
        <v>241524989</v>
      </c>
    </row>
    <row r="14" spans="1:14" ht="22.5" customHeight="1" x14ac:dyDescent="0.25">
      <c r="E14" s="24"/>
      <c r="F14" s="24"/>
      <c r="G14" s="23"/>
      <c r="H14" s="23"/>
      <c r="I14" s="20"/>
      <c r="J14" s="20"/>
      <c r="K14" s="20"/>
      <c r="L14" s="20"/>
      <c r="M14" s="20"/>
      <c r="N14" s="20"/>
    </row>
    <row r="15" spans="1:14" ht="22.5" customHeight="1" x14ac:dyDescent="0.25">
      <c r="E15" s="24"/>
      <c r="F15" s="24"/>
      <c r="G15" s="23"/>
      <c r="H15" s="23"/>
      <c r="I15" s="20"/>
      <c r="J15" s="20"/>
      <c r="K15" s="20"/>
      <c r="L15" s="20"/>
      <c r="M15" s="20"/>
      <c r="N15" s="20"/>
    </row>
    <row r="16" spans="1:14" ht="22.5" customHeight="1" x14ac:dyDescent="0.25">
      <c r="E16" s="19"/>
      <c r="F16" s="24"/>
      <c r="G16" s="23"/>
      <c r="H16" s="23"/>
      <c r="I16" s="20"/>
      <c r="J16" s="20"/>
      <c r="K16" s="20"/>
      <c r="L16" s="20"/>
      <c r="M16" s="20"/>
      <c r="N16" s="20"/>
    </row>
    <row r="17" spans="4:14" ht="22.5" customHeight="1" x14ac:dyDescent="0.25">
      <c r="E17" s="23"/>
      <c r="F17" s="24"/>
      <c r="G17" s="20"/>
      <c r="H17" s="20"/>
      <c r="J17" s="20"/>
      <c r="K17" s="20"/>
      <c r="L17" s="20"/>
      <c r="M17" s="20"/>
      <c r="N17" s="20"/>
    </row>
    <row r="18" spans="4:14" ht="22.5" customHeight="1" x14ac:dyDescent="0.25">
      <c r="E18" s="23"/>
      <c r="F18" s="20"/>
      <c r="G18" s="20"/>
      <c r="H18" s="20"/>
      <c r="I18" s="20"/>
      <c r="J18" s="20"/>
      <c r="K18" s="20"/>
      <c r="L18" s="20"/>
      <c r="M18" s="20"/>
      <c r="N18" s="20"/>
    </row>
    <row r="19" spans="4:14" ht="22.5" customHeight="1" x14ac:dyDescent="0.25">
      <c r="D19" s="20"/>
      <c r="E19" s="23"/>
      <c r="F19" s="20"/>
      <c r="G19" s="20"/>
      <c r="H19" s="20"/>
      <c r="I19" s="20"/>
      <c r="J19" s="20"/>
      <c r="K19" s="20"/>
      <c r="L19" s="20"/>
      <c r="M19" s="20"/>
      <c r="N19" s="20"/>
    </row>
    <row r="20" spans="4:14" ht="22.5" customHeight="1" x14ac:dyDescent="0.25">
      <c r="D20" s="20"/>
      <c r="E20" s="20"/>
      <c r="F20" s="25"/>
      <c r="G20" s="20"/>
      <c r="H20" s="20"/>
      <c r="I20" s="20"/>
      <c r="J20" s="20"/>
      <c r="K20" s="20"/>
      <c r="L20" s="20"/>
      <c r="M20" s="20"/>
      <c r="N20" s="20"/>
    </row>
    <row r="21" spans="4:14" ht="22.5" customHeight="1" x14ac:dyDescent="0.25">
      <c r="E21" s="23"/>
    </row>
    <row r="22" spans="4:14" ht="22.5" customHeight="1" x14ac:dyDescent="0.25">
      <c r="E22" s="23"/>
    </row>
    <row r="23" spans="4:14" ht="22.5" customHeight="1" x14ac:dyDescent="0.25">
      <c r="E23" s="23"/>
    </row>
  </sheetData>
  <mergeCells count="4">
    <mergeCell ref="A2:N2"/>
    <mergeCell ref="A4:A8"/>
    <mergeCell ref="B4:N4"/>
    <mergeCell ref="A10:B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zoomScale="70" zoomScaleNormal="70" workbookViewId="0">
      <selection activeCell="V10" sqref="V10:V11"/>
    </sheetView>
  </sheetViews>
  <sheetFormatPr defaultRowHeight="15" x14ac:dyDescent="0.25"/>
  <cols>
    <col min="1" max="1" width="15.7109375" customWidth="1"/>
    <col min="2" max="2" width="11.140625" customWidth="1"/>
    <col min="3" max="3" width="15.42578125" customWidth="1"/>
    <col min="4" max="4" width="14.5703125" customWidth="1"/>
    <col min="5" max="5" width="17.140625" customWidth="1"/>
    <col min="6" max="6" width="16.140625" customWidth="1"/>
    <col min="7" max="7" width="17.140625" customWidth="1"/>
    <col min="8" max="8" width="16.7109375" customWidth="1"/>
    <col min="9" max="9" width="16.85546875" customWidth="1"/>
    <col min="10" max="10" width="21.5703125" customWidth="1"/>
    <col min="11" max="11" width="21" customWidth="1"/>
    <col min="12" max="12" width="19.7109375" customWidth="1"/>
    <col min="13" max="13" width="16.85546875" customWidth="1"/>
    <col min="14" max="14" width="19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37.5" customHeight="1" thickBot="1" x14ac:dyDescent="0.3">
      <c r="A2" s="74" t="s">
        <v>26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</row>
    <row r="3" spans="1:14" ht="28.5" x14ac:dyDescent="0.25">
      <c r="A3" s="26" t="s">
        <v>0</v>
      </c>
      <c r="B3" s="15" t="s">
        <v>1</v>
      </c>
      <c r="C3" s="16" t="s">
        <v>2</v>
      </c>
      <c r="D3" s="16" t="s">
        <v>3</v>
      </c>
      <c r="E3" s="16" t="s">
        <v>4</v>
      </c>
      <c r="F3" s="16" t="s">
        <v>5</v>
      </c>
      <c r="G3" s="16" t="s">
        <v>6</v>
      </c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16" t="s">
        <v>12</v>
      </c>
      <c r="N3" s="17" t="s">
        <v>13</v>
      </c>
    </row>
    <row r="4" spans="1:14" ht="29.25" customHeight="1" x14ac:dyDescent="0.25">
      <c r="A4" s="82" t="s">
        <v>23</v>
      </c>
      <c r="B4" s="78" t="s">
        <v>19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9"/>
    </row>
    <row r="5" spans="1:14" ht="27.75" customHeight="1" x14ac:dyDescent="0.25">
      <c r="A5" s="80"/>
      <c r="B5" s="29" t="s">
        <v>14</v>
      </c>
      <c r="C5" s="3">
        <v>231782415</v>
      </c>
      <c r="D5" s="3">
        <v>205992849</v>
      </c>
      <c r="E5" s="3">
        <v>223807426</v>
      </c>
      <c r="F5" s="3">
        <v>210787817</v>
      </c>
      <c r="G5" s="3">
        <v>208717058</v>
      </c>
      <c r="H5" s="30">
        <v>187213096</v>
      </c>
      <c r="I5" s="3">
        <v>197250436</v>
      </c>
      <c r="J5" s="3">
        <v>187712896</v>
      </c>
      <c r="K5" s="3">
        <v>187904618</v>
      </c>
      <c r="L5" s="3">
        <v>212643901</v>
      </c>
      <c r="M5" s="3">
        <v>218191160</v>
      </c>
      <c r="N5" s="18">
        <v>229998780</v>
      </c>
    </row>
    <row r="6" spans="1:14" ht="27.75" customHeight="1" x14ac:dyDescent="0.25">
      <c r="A6" s="80"/>
      <c r="B6" s="29" t="s">
        <v>15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18">
        <v>0</v>
      </c>
    </row>
    <row r="7" spans="1:14" ht="27" customHeight="1" x14ac:dyDescent="0.25">
      <c r="A7" s="80"/>
      <c r="B7" s="29" t="s">
        <v>16</v>
      </c>
      <c r="C7" s="3">
        <v>45276</v>
      </c>
      <c r="D7" s="3">
        <v>41855</v>
      </c>
      <c r="E7" s="3">
        <v>39010</v>
      </c>
      <c r="F7" s="3">
        <v>34515</v>
      </c>
      <c r="G7" s="3">
        <v>30618</v>
      </c>
      <c r="H7" s="3">
        <v>31608</v>
      </c>
      <c r="I7" s="3">
        <v>29471</v>
      </c>
      <c r="J7" s="3">
        <v>29339</v>
      </c>
      <c r="K7" s="3">
        <v>28828</v>
      </c>
      <c r="L7" s="3">
        <v>31572</v>
      </c>
      <c r="M7" s="3">
        <v>33791</v>
      </c>
      <c r="N7" s="18">
        <v>37493</v>
      </c>
    </row>
    <row r="8" spans="1:14" ht="33" customHeight="1" x14ac:dyDescent="0.25">
      <c r="A8" s="80"/>
      <c r="B8" s="29" t="s">
        <v>17</v>
      </c>
      <c r="C8" s="3">
        <v>9614</v>
      </c>
      <c r="D8" s="3">
        <v>8986</v>
      </c>
      <c r="E8" s="3">
        <v>10024</v>
      </c>
      <c r="F8" s="3">
        <v>9446</v>
      </c>
      <c r="G8" s="3">
        <v>8377</v>
      </c>
      <c r="H8" s="3">
        <v>8510</v>
      </c>
      <c r="I8" s="3">
        <v>6303</v>
      </c>
      <c r="J8" s="3">
        <v>7194</v>
      </c>
      <c r="K8" s="3">
        <v>9295</v>
      </c>
      <c r="L8" s="3">
        <v>7749</v>
      </c>
      <c r="M8" s="3">
        <v>8616</v>
      </c>
      <c r="N8" s="18">
        <v>11237</v>
      </c>
    </row>
    <row r="9" spans="1:14" ht="33" customHeight="1" x14ac:dyDescent="0.25">
      <c r="A9" s="80"/>
      <c r="B9" s="78" t="s">
        <v>27</v>
      </c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9"/>
    </row>
    <row r="10" spans="1:14" ht="33" customHeight="1" thickBot="1" x14ac:dyDescent="0.3">
      <c r="A10" s="83"/>
      <c r="B10" s="27"/>
      <c r="C10" s="28">
        <v>0</v>
      </c>
      <c r="D10" s="28">
        <v>0</v>
      </c>
      <c r="E10" s="28">
        <v>0</v>
      </c>
      <c r="F10" s="28">
        <v>29006</v>
      </c>
      <c r="G10" s="28">
        <v>30403</v>
      </c>
      <c r="H10" s="28">
        <v>34126</v>
      </c>
      <c r="I10" s="28">
        <v>28739</v>
      </c>
      <c r="J10" s="28">
        <v>30882</v>
      </c>
      <c r="K10" s="28">
        <v>37723</v>
      </c>
      <c r="L10" s="28">
        <v>32853</v>
      </c>
      <c r="M10" s="28">
        <v>39828</v>
      </c>
      <c r="N10" s="31">
        <v>41244</v>
      </c>
    </row>
    <row r="11" spans="1:14" ht="29.25" thickBot="1" x14ac:dyDescent="0.3">
      <c r="A11" s="11" t="s">
        <v>25</v>
      </c>
      <c r="B11" s="9" t="s">
        <v>14</v>
      </c>
      <c r="C11" s="10">
        <v>332.01600000000002</v>
      </c>
      <c r="D11" s="10">
        <v>332.63099999999997</v>
      </c>
      <c r="E11" s="10">
        <v>326.61999999999995</v>
      </c>
      <c r="F11" s="10">
        <v>325.197</v>
      </c>
      <c r="G11" s="10">
        <v>323.41500000000002</v>
      </c>
      <c r="H11" s="10">
        <v>303.65100000000001</v>
      </c>
      <c r="I11" s="10">
        <v>305.34799999999996</v>
      </c>
      <c r="J11" s="10">
        <v>291.88399999999996</v>
      </c>
      <c r="K11" s="10">
        <v>291.791</v>
      </c>
      <c r="L11" s="10">
        <v>324.53899999999999</v>
      </c>
      <c r="M11" s="10">
        <v>333.16699999999997</v>
      </c>
      <c r="N11" s="32">
        <v>333.00200000000001</v>
      </c>
    </row>
    <row r="12" spans="1:14" ht="24" customHeight="1" thickBot="1" x14ac:dyDescent="0.3">
      <c r="A12" s="75" t="s">
        <v>18</v>
      </c>
      <c r="B12" s="76"/>
      <c r="C12" s="12">
        <f>SUM(C5:C8,C10)</f>
        <v>231837305</v>
      </c>
      <c r="D12" s="12">
        <f t="shared" ref="D12:N12" si="0">SUM(D5:D8,D10)</f>
        <v>206043690</v>
      </c>
      <c r="E12" s="12">
        <f t="shared" si="0"/>
        <v>223856460</v>
      </c>
      <c r="F12" s="12">
        <f t="shared" si="0"/>
        <v>210860784</v>
      </c>
      <c r="G12" s="12">
        <f t="shared" si="0"/>
        <v>208786456</v>
      </c>
      <c r="H12" s="12">
        <f t="shared" si="0"/>
        <v>187287340</v>
      </c>
      <c r="I12" s="12">
        <f t="shared" si="0"/>
        <v>197314949</v>
      </c>
      <c r="J12" s="12">
        <f t="shared" si="0"/>
        <v>187780311</v>
      </c>
      <c r="K12" s="12">
        <f t="shared" si="0"/>
        <v>187980464</v>
      </c>
      <c r="L12" s="12">
        <f>SUM(L5:L8,L10)</f>
        <v>212716075</v>
      </c>
      <c r="M12" s="12">
        <f t="shared" si="0"/>
        <v>218273395</v>
      </c>
      <c r="N12" s="13">
        <f t="shared" si="0"/>
        <v>230088754</v>
      </c>
    </row>
  </sheetData>
  <mergeCells count="5">
    <mergeCell ref="A2:N2"/>
    <mergeCell ref="B4:N4"/>
    <mergeCell ref="A12:B12"/>
    <mergeCell ref="A4:A10"/>
    <mergeCell ref="B9:N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zoomScale="70" zoomScaleNormal="70" workbookViewId="0">
      <selection activeCell="V10" sqref="V10:V11"/>
    </sheetView>
  </sheetViews>
  <sheetFormatPr defaultRowHeight="15" x14ac:dyDescent="0.25"/>
  <cols>
    <col min="1" max="1" width="15.7109375" customWidth="1"/>
    <col min="2" max="2" width="11.140625" customWidth="1"/>
    <col min="3" max="3" width="15.42578125" customWidth="1"/>
    <col min="4" max="4" width="14.5703125" customWidth="1"/>
    <col min="5" max="5" width="17.140625" customWidth="1"/>
    <col min="6" max="6" width="16.140625" customWidth="1"/>
    <col min="7" max="7" width="17.140625" customWidth="1"/>
    <col min="8" max="8" width="16.7109375" customWidth="1"/>
    <col min="9" max="9" width="16.85546875" customWidth="1"/>
    <col min="10" max="10" width="21.5703125" customWidth="1"/>
    <col min="11" max="11" width="21" customWidth="1"/>
    <col min="12" max="12" width="19.7109375" customWidth="1"/>
    <col min="13" max="13" width="16.85546875" customWidth="1"/>
    <col min="14" max="14" width="19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37.5" customHeight="1" thickBot="1" x14ac:dyDescent="0.3">
      <c r="A2" s="74" t="s">
        <v>28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</row>
    <row r="3" spans="1:14" ht="28.5" x14ac:dyDescent="0.25">
      <c r="A3" s="26" t="s">
        <v>0</v>
      </c>
      <c r="B3" s="15" t="s">
        <v>1</v>
      </c>
      <c r="C3" s="16" t="s">
        <v>2</v>
      </c>
      <c r="D3" s="16" t="s">
        <v>3</v>
      </c>
      <c r="E3" s="16" t="s">
        <v>4</v>
      </c>
      <c r="F3" s="16" t="s">
        <v>5</v>
      </c>
      <c r="G3" s="16" t="s">
        <v>6</v>
      </c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16" t="s">
        <v>12</v>
      </c>
      <c r="N3" s="17" t="s">
        <v>13</v>
      </c>
    </row>
    <row r="4" spans="1:14" ht="29.25" customHeight="1" x14ac:dyDescent="0.25">
      <c r="A4" s="82" t="s">
        <v>23</v>
      </c>
      <c r="B4" s="78" t="s">
        <v>19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9"/>
    </row>
    <row r="5" spans="1:14" ht="27.75" customHeight="1" x14ac:dyDescent="0.25">
      <c r="A5" s="80"/>
      <c r="B5" s="29" t="s">
        <v>14</v>
      </c>
      <c r="C5" s="3">
        <v>227830294</v>
      </c>
      <c r="D5" s="3">
        <v>201070876</v>
      </c>
      <c r="E5" s="3">
        <v>222226845</v>
      </c>
      <c r="F5" s="3">
        <v>207591525</v>
      </c>
      <c r="G5" s="3">
        <v>206532495</v>
      </c>
      <c r="H5" s="3">
        <v>199945242</v>
      </c>
      <c r="I5" s="3">
        <v>198762208</v>
      </c>
      <c r="J5" s="3">
        <v>204935690</v>
      </c>
      <c r="K5" s="3">
        <v>192583364</v>
      </c>
      <c r="L5" s="3">
        <v>206487994</v>
      </c>
      <c r="M5" s="3">
        <v>223137389</v>
      </c>
      <c r="N5" s="18">
        <v>240386815.00000003</v>
      </c>
    </row>
    <row r="6" spans="1:14" ht="27.75" customHeight="1" x14ac:dyDescent="0.25">
      <c r="A6" s="80"/>
      <c r="B6" s="29" t="s">
        <v>15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18">
        <v>0</v>
      </c>
    </row>
    <row r="7" spans="1:14" ht="27" customHeight="1" x14ac:dyDescent="0.25">
      <c r="A7" s="80"/>
      <c r="B7" s="29" t="s">
        <v>16</v>
      </c>
      <c r="C7" s="3">
        <v>34148</v>
      </c>
      <c r="D7" s="3">
        <v>36049</v>
      </c>
      <c r="E7" s="3">
        <v>28021</v>
      </c>
      <c r="F7" s="3">
        <v>27875</v>
      </c>
      <c r="G7" s="3">
        <v>24196</v>
      </c>
      <c r="H7" s="3">
        <v>26367</v>
      </c>
      <c r="I7" s="3">
        <v>27376</v>
      </c>
      <c r="J7" s="3">
        <v>29266</v>
      </c>
      <c r="K7" s="3">
        <v>19577</v>
      </c>
      <c r="L7" s="3">
        <v>23733</v>
      </c>
      <c r="M7" s="3">
        <v>22386</v>
      </c>
      <c r="N7" s="18">
        <v>25249</v>
      </c>
    </row>
    <row r="8" spans="1:14" ht="33" customHeight="1" x14ac:dyDescent="0.25">
      <c r="A8" s="80"/>
      <c r="B8" s="29" t="s">
        <v>17</v>
      </c>
      <c r="C8" s="3">
        <v>11994</v>
      </c>
      <c r="D8" s="3">
        <v>9928</v>
      </c>
      <c r="E8" s="3">
        <v>8751</v>
      </c>
      <c r="F8" s="3">
        <v>8610</v>
      </c>
      <c r="G8" s="3">
        <v>8342</v>
      </c>
      <c r="H8" s="3">
        <v>7542</v>
      </c>
      <c r="I8" s="3">
        <v>5709</v>
      </c>
      <c r="J8" s="3">
        <v>7744</v>
      </c>
      <c r="K8" s="3">
        <v>10025</v>
      </c>
      <c r="L8" s="3">
        <v>9730</v>
      </c>
      <c r="M8" s="3">
        <v>10257</v>
      </c>
      <c r="N8" s="18">
        <v>11010</v>
      </c>
    </row>
    <row r="9" spans="1:14" ht="33" customHeight="1" x14ac:dyDescent="0.25">
      <c r="A9" s="80"/>
      <c r="B9" s="78" t="s">
        <v>27</v>
      </c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9"/>
    </row>
    <row r="10" spans="1:14" ht="33" customHeight="1" thickBot="1" x14ac:dyDescent="0.3">
      <c r="A10" s="83"/>
      <c r="B10" s="27"/>
      <c r="C10" s="28">
        <v>48100</v>
      </c>
      <c r="D10" s="28">
        <v>43158</v>
      </c>
      <c r="E10" s="28">
        <v>37237</v>
      </c>
      <c r="F10" s="28">
        <v>34964</v>
      </c>
      <c r="G10" s="28">
        <v>29936</v>
      </c>
      <c r="H10" s="28">
        <v>30347</v>
      </c>
      <c r="I10" s="28">
        <v>24976</v>
      </c>
      <c r="J10" s="28">
        <v>26293</v>
      </c>
      <c r="K10" s="28">
        <v>29301</v>
      </c>
      <c r="L10" s="28">
        <v>33612</v>
      </c>
      <c r="M10" s="28">
        <v>35342</v>
      </c>
      <c r="N10" s="31">
        <v>39707</v>
      </c>
    </row>
    <row r="11" spans="1:14" ht="29.25" thickBot="1" x14ac:dyDescent="0.3">
      <c r="A11" s="11" t="s">
        <v>25</v>
      </c>
      <c r="B11" s="9" t="s">
        <v>14</v>
      </c>
      <c r="C11" s="10">
        <v>336.68900000000002</v>
      </c>
      <c r="D11" s="10">
        <v>323.90999999999997</v>
      </c>
      <c r="E11" s="10">
        <v>324.08</v>
      </c>
      <c r="F11" s="10">
        <v>321.38800000000003</v>
      </c>
      <c r="G11" s="10">
        <v>314.05100000000004</v>
      </c>
      <c r="H11" s="10">
        <v>317.09299999999996</v>
      </c>
      <c r="I11" s="10">
        <v>313.85000000000008</v>
      </c>
      <c r="J11" s="10">
        <v>310.36</v>
      </c>
      <c r="K11" s="10">
        <v>299.24799999999999</v>
      </c>
      <c r="L11" s="10">
        <v>307.68800000000005</v>
      </c>
      <c r="M11" s="10">
        <v>341.00400000000002</v>
      </c>
      <c r="N11" s="32">
        <v>357.01899999999995</v>
      </c>
    </row>
    <row r="12" spans="1:14" ht="24" customHeight="1" thickBot="1" x14ac:dyDescent="0.3">
      <c r="A12" s="75" t="s">
        <v>18</v>
      </c>
      <c r="B12" s="76"/>
      <c r="C12" s="12">
        <f>SUM(C5:C8,C10)</f>
        <v>227924536</v>
      </c>
      <c r="D12" s="12">
        <f t="shared" ref="D12:N12" si="0">SUM(D5:D8,D10)</f>
        <v>201160011</v>
      </c>
      <c r="E12" s="12">
        <f t="shared" si="0"/>
        <v>222300854</v>
      </c>
      <c r="F12" s="12">
        <f t="shared" si="0"/>
        <v>207662974</v>
      </c>
      <c r="G12" s="12">
        <f t="shared" si="0"/>
        <v>206594969</v>
      </c>
      <c r="H12" s="12">
        <f t="shared" si="0"/>
        <v>200009498</v>
      </c>
      <c r="I12" s="12">
        <f t="shared" si="0"/>
        <v>198820269</v>
      </c>
      <c r="J12" s="12">
        <f t="shared" si="0"/>
        <v>204998993</v>
      </c>
      <c r="K12" s="12">
        <f t="shared" si="0"/>
        <v>192642267</v>
      </c>
      <c r="L12" s="12">
        <f>SUM(L5:L8,L10)</f>
        <v>206555069</v>
      </c>
      <c r="M12" s="12">
        <f t="shared" si="0"/>
        <v>223205374</v>
      </c>
      <c r="N12" s="13">
        <f t="shared" si="0"/>
        <v>240462781.00000003</v>
      </c>
    </row>
  </sheetData>
  <mergeCells count="5">
    <mergeCell ref="A2:N2"/>
    <mergeCell ref="A4:A10"/>
    <mergeCell ref="B4:N4"/>
    <mergeCell ref="B9:N9"/>
    <mergeCell ref="A12:B1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zoomScale="70" zoomScaleNormal="70" workbookViewId="0">
      <selection activeCell="B5" sqref="A5:XFD5"/>
    </sheetView>
  </sheetViews>
  <sheetFormatPr defaultRowHeight="15" x14ac:dyDescent="0.25"/>
  <cols>
    <col min="1" max="1" width="15.7109375" customWidth="1"/>
    <col min="2" max="2" width="11.140625" customWidth="1"/>
    <col min="3" max="14" width="19.28515625" customWidth="1"/>
    <col min="15" max="15" width="9.140625" style="45"/>
    <col min="17" max="17" width="14.85546875" style="45" bestFit="1" customWidth="1"/>
    <col min="18" max="18" width="11.140625" customWidth="1"/>
    <col min="19" max="19" width="18.140625" style="42" customWidth="1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7" ht="37.5" customHeight="1" thickBot="1" x14ac:dyDescent="0.3">
      <c r="A2" s="74" t="s">
        <v>29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</row>
    <row r="3" spans="1:17" ht="29.25" thickBot="1" x14ac:dyDescent="0.3">
      <c r="A3" s="38" t="s">
        <v>0</v>
      </c>
      <c r="B3" s="39" t="s">
        <v>1</v>
      </c>
      <c r="C3" s="36" t="s">
        <v>2</v>
      </c>
      <c r="D3" s="36" t="s">
        <v>3</v>
      </c>
      <c r="E3" s="36" t="s">
        <v>4</v>
      </c>
      <c r="F3" s="36" t="s">
        <v>5</v>
      </c>
      <c r="G3" s="36" t="s">
        <v>6</v>
      </c>
      <c r="H3" s="36" t="s">
        <v>7</v>
      </c>
      <c r="I3" s="36" t="s">
        <v>8</v>
      </c>
      <c r="J3" s="36" t="s">
        <v>9</v>
      </c>
      <c r="K3" s="36" t="s">
        <v>10</v>
      </c>
      <c r="L3" s="36" t="s">
        <v>11</v>
      </c>
      <c r="M3" s="36" t="s">
        <v>12</v>
      </c>
      <c r="N3" s="37" t="s">
        <v>13</v>
      </c>
    </row>
    <row r="4" spans="1:17" ht="29.25" customHeight="1" x14ac:dyDescent="0.25">
      <c r="A4" s="81" t="s">
        <v>23</v>
      </c>
      <c r="B4" s="85" t="s">
        <v>19</v>
      </c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6"/>
    </row>
    <row r="5" spans="1:17" ht="27.75" customHeight="1" x14ac:dyDescent="0.25">
      <c r="A5" s="84"/>
      <c r="B5" s="4" t="s">
        <v>14</v>
      </c>
      <c r="C5" s="3">
        <v>240444885</v>
      </c>
      <c r="D5" s="3">
        <v>211103811.00000003</v>
      </c>
      <c r="E5" s="3">
        <v>231014799</v>
      </c>
      <c r="F5" s="3">
        <v>214997604.00000003</v>
      </c>
      <c r="G5" s="3">
        <v>214881307</v>
      </c>
      <c r="H5" s="3">
        <v>199260391</v>
      </c>
      <c r="I5" s="3">
        <v>209306052</v>
      </c>
      <c r="J5" s="3">
        <v>197630201</v>
      </c>
      <c r="K5" s="3">
        <v>193668779</v>
      </c>
      <c r="L5" s="3">
        <v>218609041</v>
      </c>
      <c r="M5" s="3">
        <v>227563396</v>
      </c>
      <c r="N5" s="18">
        <v>227530156</v>
      </c>
      <c r="O5" s="45">
        <f>N5/M5</f>
        <v>0.99985393081407525</v>
      </c>
      <c r="Q5" s="46">
        <f>AVERAGE(C5:N5)</f>
        <v>215500868.5</v>
      </c>
    </row>
    <row r="6" spans="1:17" ht="27.75" customHeight="1" x14ac:dyDescent="0.25">
      <c r="A6" s="84"/>
      <c r="B6" s="4" t="s">
        <v>15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18">
        <v>0</v>
      </c>
      <c r="O6" s="47"/>
      <c r="Q6" s="46">
        <f>AVERAGE(C6:O6)</f>
        <v>0</v>
      </c>
    </row>
    <row r="7" spans="1:17" ht="27" customHeight="1" x14ac:dyDescent="0.25">
      <c r="A7" s="84"/>
      <c r="B7" s="4" t="s">
        <v>16</v>
      </c>
      <c r="C7" s="3">
        <v>18716</v>
      </c>
      <c r="D7" s="3">
        <v>15826</v>
      </c>
      <c r="E7" s="3">
        <v>15644</v>
      </c>
      <c r="F7" s="3">
        <v>12776</v>
      </c>
      <c r="G7" s="3">
        <v>12838</v>
      </c>
      <c r="H7" s="3">
        <v>13638</v>
      </c>
      <c r="I7" s="3">
        <v>21067</v>
      </c>
      <c r="J7" s="3">
        <v>27038</v>
      </c>
      <c r="K7" s="3">
        <v>18638</v>
      </c>
      <c r="L7" s="3">
        <v>24135</v>
      </c>
      <c r="M7" s="3">
        <v>26506</v>
      </c>
      <c r="N7" s="18">
        <v>25905.522499999999</v>
      </c>
      <c r="O7" s="45">
        <f t="shared" ref="O7:O8" si="0">N7/M7</f>
        <v>0.97734560099600087</v>
      </c>
      <c r="Q7" s="46">
        <f t="shared" ref="Q7:Q12" si="1">AVERAGE(C7:N7)</f>
        <v>19393.960208333334</v>
      </c>
    </row>
    <row r="8" spans="1:17" ht="33" customHeight="1" x14ac:dyDescent="0.25">
      <c r="A8" s="84"/>
      <c r="B8" s="4" t="s">
        <v>17</v>
      </c>
      <c r="C8" s="3">
        <v>10343</v>
      </c>
      <c r="D8" s="3">
        <v>9663</v>
      </c>
      <c r="E8" s="3">
        <v>10364</v>
      </c>
      <c r="F8" s="3">
        <v>9171</v>
      </c>
      <c r="G8" s="3">
        <v>8100</v>
      </c>
      <c r="H8" s="3">
        <v>8988</v>
      </c>
      <c r="I8" s="3">
        <v>10143</v>
      </c>
      <c r="J8" s="3">
        <v>6808</v>
      </c>
      <c r="K8" s="3">
        <v>9595</v>
      </c>
      <c r="L8" s="3">
        <v>10141</v>
      </c>
      <c r="M8" s="3">
        <v>10385</v>
      </c>
      <c r="N8" s="18">
        <v>12349</v>
      </c>
      <c r="O8" s="45">
        <f t="shared" si="0"/>
        <v>1.1891189215214251</v>
      </c>
      <c r="Q8" s="46">
        <f t="shared" si="1"/>
        <v>9670.8333333333339</v>
      </c>
    </row>
    <row r="9" spans="1:17" ht="33" customHeight="1" x14ac:dyDescent="0.25">
      <c r="A9" s="84"/>
      <c r="B9" s="87" t="s">
        <v>27</v>
      </c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8"/>
      <c r="Q9" s="46"/>
    </row>
    <row r="10" spans="1:17" ht="33" customHeight="1" x14ac:dyDescent="0.25">
      <c r="A10" s="84"/>
      <c r="B10" s="4"/>
      <c r="C10" s="3">
        <v>44776</v>
      </c>
      <c r="D10" s="3">
        <v>34930</v>
      </c>
      <c r="E10" s="3">
        <v>28028</v>
      </c>
      <c r="F10" s="3">
        <v>31155</v>
      </c>
      <c r="G10" s="3">
        <v>31198</v>
      </c>
      <c r="H10" s="3">
        <v>32489</v>
      </c>
      <c r="I10" s="3">
        <v>50581</v>
      </c>
      <c r="J10" s="3">
        <v>22091</v>
      </c>
      <c r="K10" s="3">
        <v>20447</v>
      </c>
      <c r="L10" s="3">
        <v>18596</v>
      </c>
      <c r="M10" s="3">
        <v>21333</v>
      </c>
      <c r="N10" s="18">
        <v>20256</v>
      </c>
      <c r="O10" s="45">
        <f t="shared" ref="O10:O11" si="2">N10/M10</f>
        <v>0.94951483616931509</v>
      </c>
      <c r="Q10" s="46">
        <f t="shared" si="1"/>
        <v>29656.666666666668</v>
      </c>
    </row>
    <row r="11" spans="1:17" ht="29.25" thickBot="1" x14ac:dyDescent="0.3">
      <c r="A11" s="40" t="s">
        <v>25</v>
      </c>
      <c r="B11" s="33" t="s">
        <v>14</v>
      </c>
      <c r="C11" s="34">
        <v>352.03299999999996</v>
      </c>
      <c r="D11" s="34">
        <v>344.22299999999996</v>
      </c>
      <c r="E11" s="34">
        <v>342.70099999999996</v>
      </c>
      <c r="F11" s="34">
        <v>329.221</v>
      </c>
      <c r="G11" s="34">
        <v>330.50600000000009</v>
      </c>
      <c r="H11" s="34">
        <v>316.11700000000002</v>
      </c>
      <c r="I11" s="34">
        <v>322.09500000000003</v>
      </c>
      <c r="J11" s="34">
        <v>307.45699999999999</v>
      </c>
      <c r="K11" s="34">
        <v>299.14200000000005</v>
      </c>
      <c r="L11" s="34">
        <v>333.67300000000006</v>
      </c>
      <c r="M11" s="34">
        <v>348.56900000000007</v>
      </c>
      <c r="N11" s="35">
        <v>337.447</v>
      </c>
      <c r="O11" s="45">
        <f t="shared" si="2"/>
        <v>0.96809240064377478</v>
      </c>
      <c r="Q11" s="46">
        <f t="shared" si="1"/>
        <v>330.26533333333333</v>
      </c>
    </row>
    <row r="12" spans="1:17" ht="24" customHeight="1" thickBot="1" x14ac:dyDescent="0.3">
      <c r="A12" s="89" t="s">
        <v>18</v>
      </c>
      <c r="B12" s="90"/>
      <c r="C12" s="12">
        <f>SUM(C5:C8,C10)</f>
        <v>240518720</v>
      </c>
      <c r="D12" s="12">
        <f t="shared" ref="D12:N12" si="3">SUM(D5:D8,D10)</f>
        <v>211164230.00000003</v>
      </c>
      <c r="E12" s="12">
        <f t="shared" si="3"/>
        <v>231068835</v>
      </c>
      <c r="F12" s="12">
        <f t="shared" si="3"/>
        <v>215050706.00000003</v>
      </c>
      <c r="G12" s="12">
        <f t="shared" si="3"/>
        <v>214933443</v>
      </c>
      <c r="H12" s="12">
        <f t="shared" si="3"/>
        <v>199315506</v>
      </c>
      <c r="I12" s="12">
        <f t="shared" si="3"/>
        <v>209387843</v>
      </c>
      <c r="J12" s="12">
        <f t="shared" si="3"/>
        <v>197686138</v>
      </c>
      <c r="K12" s="12">
        <f t="shared" si="3"/>
        <v>193717459</v>
      </c>
      <c r="L12" s="12">
        <f>SUM(L5:L8,L10)</f>
        <v>218661913</v>
      </c>
      <c r="M12" s="12">
        <f t="shared" si="3"/>
        <v>227621620</v>
      </c>
      <c r="N12" s="13">
        <f t="shared" si="3"/>
        <v>227588666.52250001</v>
      </c>
      <c r="Q12" s="46">
        <f t="shared" si="1"/>
        <v>215559589.96020833</v>
      </c>
    </row>
  </sheetData>
  <mergeCells count="5">
    <mergeCell ref="A2:N2"/>
    <mergeCell ref="A4:A10"/>
    <mergeCell ref="B4:N4"/>
    <mergeCell ref="B9:N9"/>
    <mergeCell ref="A12:B1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"/>
  <sheetViews>
    <sheetView zoomScale="75" zoomScaleNormal="75" workbookViewId="0">
      <selection activeCell="W10" sqref="W10:W11"/>
    </sheetView>
  </sheetViews>
  <sheetFormatPr defaultRowHeight="15" x14ac:dyDescent="0.25"/>
  <cols>
    <col min="1" max="1" width="15.7109375" customWidth="1"/>
    <col min="2" max="2" width="11.140625" customWidth="1"/>
    <col min="3" max="6" width="19.28515625" customWidth="1"/>
    <col min="7" max="7" width="19.28515625" hidden="1" customWidth="1"/>
    <col min="8" max="8" width="19.28515625" customWidth="1"/>
    <col min="9" max="9" width="19.28515625" hidden="1" customWidth="1"/>
    <col min="10" max="10" width="19.28515625" customWidth="1"/>
    <col min="11" max="11" width="19.28515625" hidden="1" customWidth="1"/>
    <col min="12" max="12" width="19.28515625" customWidth="1"/>
    <col min="13" max="13" width="19.28515625" hidden="1" customWidth="1"/>
    <col min="14" max="14" width="19.28515625" customWidth="1"/>
    <col min="15" max="15" width="19.28515625" hidden="1" customWidth="1"/>
    <col min="16" max="16" width="19.28515625" customWidth="1"/>
    <col min="17" max="17" width="19.28515625" hidden="1" customWidth="1"/>
    <col min="18" max="18" width="19.28515625" customWidth="1"/>
    <col min="19" max="19" width="19.28515625" hidden="1" customWidth="1"/>
    <col min="20" max="20" width="19.28515625" customWidth="1"/>
    <col min="21" max="21" width="19.28515625" hidden="1" customWidth="1"/>
    <col min="22" max="22" width="19.28515625" customWidth="1"/>
    <col min="23" max="23" width="12.42578125" style="45" bestFit="1" customWidth="1"/>
  </cols>
  <sheetData>
    <row r="1" spans="1:2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3" ht="37.5" customHeight="1" thickBot="1" x14ac:dyDescent="0.3">
      <c r="A2" s="74" t="s">
        <v>30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</row>
    <row r="3" spans="1:23" ht="29.25" thickBot="1" x14ac:dyDescent="0.3">
      <c r="A3" s="38" t="s">
        <v>0</v>
      </c>
      <c r="B3" s="39" t="s">
        <v>1</v>
      </c>
      <c r="C3" s="36" t="s">
        <v>2</v>
      </c>
      <c r="D3" s="36" t="s">
        <v>3</v>
      </c>
      <c r="E3" s="36" t="s">
        <v>4</v>
      </c>
      <c r="F3" s="36" t="s">
        <v>5</v>
      </c>
      <c r="G3" s="36"/>
      <c r="H3" s="36" t="s">
        <v>6</v>
      </c>
      <c r="I3" s="36"/>
      <c r="J3" s="36" t="s">
        <v>7</v>
      </c>
      <c r="K3" s="36"/>
      <c r="L3" s="36" t="s">
        <v>8</v>
      </c>
      <c r="M3" s="36"/>
      <c r="N3" s="36" t="s">
        <v>9</v>
      </c>
      <c r="O3" s="36"/>
      <c r="P3" s="36" t="s">
        <v>10</v>
      </c>
      <c r="Q3" s="36"/>
      <c r="R3" s="36" t="s">
        <v>11</v>
      </c>
      <c r="S3" s="36"/>
      <c r="T3" s="36" t="s">
        <v>12</v>
      </c>
      <c r="U3" s="49"/>
      <c r="V3" s="37" t="s">
        <v>13</v>
      </c>
    </row>
    <row r="4" spans="1:23" ht="29.25" customHeight="1" x14ac:dyDescent="0.25">
      <c r="A4" s="81" t="s">
        <v>31</v>
      </c>
      <c r="B4" s="85" t="s">
        <v>19</v>
      </c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91"/>
      <c r="V4" s="86"/>
    </row>
    <row r="5" spans="1:23" ht="27.75" customHeight="1" x14ac:dyDescent="0.25">
      <c r="A5" s="84"/>
      <c r="B5" s="4" t="s">
        <v>14</v>
      </c>
      <c r="C5" s="3">
        <v>240945584</v>
      </c>
      <c r="D5" s="3">
        <v>216823726</v>
      </c>
      <c r="E5" s="3">
        <v>230023298</v>
      </c>
      <c r="F5" s="3">
        <v>220991492</v>
      </c>
      <c r="G5" s="43">
        <v>0.9994590776927913</v>
      </c>
      <c r="H5" s="3">
        <v>221013800.00000003</v>
      </c>
      <c r="I5" s="3">
        <v>0.9273044444019507</v>
      </c>
      <c r="J5" s="3">
        <v>207072967</v>
      </c>
      <c r="K5" s="3">
        <v>1.0504147409808104</v>
      </c>
      <c r="L5" s="3">
        <v>210415928.99999997</v>
      </c>
      <c r="M5" s="3">
        <v>0.94421637172727335</v>
      </c>
      <c r="N5" s="3">
        <v>217108931</v>
      </c>
      <c r="O5" s="3">
        <v>0.9799553814146047</v>
      </c>
      <c r="P5" s="3">
        <v>210230370</v>
      </c>
      <c r="Q5" s="3">
        <v>1.1287779172708059</v>
      </c>
      <c r="R5" s="3">
        <v>230208807.99999997</v>
      </c>
      <c r="S5" s="3">
        <v>1.0409605886336604</v>
      </c>
      <c r="T5" s="3">
        <v>235533314</v>
      </c>
      <c r="U5" s="48">
        <v>0.99985393081407525</v>
      </c>
      <c r="V5" s="18">
        <v>249260659</v>
      </c>
      <c r="W5" s="45">
        <f>'2021'!C5/'2020'!V5</f>
        <v>1.0000565231595573</v>
      </c>
    </row>
    <row r="6" spans="1:23" ht="27.75" customHeight="1" x14ac:dyDescent="0.25">
      <c r="A6" s="84"/>
      <c r="B6" s="4" t="s">
        <v>15</v>
      </c>
      <c r="C6" s="3">
        <v>0</v>
      </c>
      <c r="D6" s="3">
        <v>0</v>
      </c>
      <c r="E6" s="3">
        <v>0</v>
      </c>
      <c r="F6" s="3">
        <v>0</v>
      </c>
      <c r="G6" s="4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/>
      <c r="R6" s="3">
        <v>0</v>
      </c>
      <c r="S6" s="3"/>
      <c r="T6" s="3">
        <v>0</v>
      </c>
      <c r="U6" s="48">
        <v>0</v>
      </c>
      <c r="V6" s="18">
        <v>0</v>
      </c>
      <c r="W6" s="45" t="e">
        <f>'2021'!C6/'2020'!V6</f>
        <v>#DIV/0!</v>
      </c>
    </row>
    <row r="7" spans="1:23" ht="27" customHeight="1" x14ac:dyDescent="0.25">
      <c r="A7" s="84"/>
      <c r="B7" s="4" t="s">
        <v>16</v>
      </c>
      <c r="C7" s="3">
        <v>29551</v>
      </c>
      <c r="D7" s="3">
        <v>24830</v>
      </c>
      <c r="E7" s="3">
        <v>24412</v>
      </c>
      <c r="F7" s="3">
        <v>16471</v>
      </c>
      <c r="G7" s="43">
        <v>1.0048528490920476</v>
      </c>
      <c r="H7" s="3">
        <v>12932</v>
      </c>
      <c r="I7" s="3">
        <v>1.0623150023368126</v>
      </c>
      <c r="J7" s="3">
        <v>16843</v>
      </c>
      <c r="K7" s="3">
        <v>1.544727965977416</v>
      </c>
      <c r="L7" s="3">
        <v>12344</v>
      </c>
      <c r="M7" s="3">
        <v>1.2834290596667774</v>
      </c>
      <c r="N7" s="3">
        <v>8995</v>
      </c>
      <c r="O7" s="3">
        <v>0.68932613358976258</v>
      </c>
      <c r="P7" s="3">
        <v>11336</v>
      </c>
      <c r="Q7" s="3">
        <v>1.2949350788711236</v>
      </c>
      <c r="R7" s="3">
        <v>12018</v>
      </c>
      <c r="S7" s="3">
        <v>1.0982390718873005</v>
      </c>
      <c r="T7" s="3">
        <v>12089</v>
      </c>
      <c r="U7" s="48">
        <v>0.97734560099600087</v>
      </c>
      <c r="V7" s="18">
        <v>12773</v>
      </c>
      <c r="W7" s="45">
        <f>'2021'!C7/'2020'!V7</f>
        <v>0.74258200892507631</v>
      </c>
    </row>
    <row r="8" spans="1:23" ht="33" customHeight="1" x14ac:dyDescent="0.25">
      <c r="A8" s="84"/>
      <c r="B8" s="4" t="s">
        <v>17</v>
      </c>
      <c r="C8" s="3">
        <v>11298</v>
      </c>
      <c r="D8" s="3">
        <v>9220</v>
      </c>
      <c r="E8" s="3">
        <v>9171</v>
      </c>
      <c r="F8" s="3">
        <v>6753</v>
      </c>
      <c r="G8" s="43">
        <v>0.88321884200196266</v>
      </c>
      <c r="H8" s="3">
        <v>5443</v>
      </c>
      <c r="I8" s="3">
        <v>1.1096296296296295</v>
      </c>
      <c r="J8" s="3">
        <v>6691</v>
      </c>
      <c r="K8" s="3">
        <v>1.1285046728971964</v>
      </c>
      <c r="L8" s="3">
        <v>13744</v>
      </c>
      <c r="M8" s="3">
        <v>0.67120181405895696</v>
      </c>
      <c r="N8" s="3">
        <v>12422</v>
      </c>
      <c r="O8" s="3">
        <v>1.4093713278495887</v>
      </c>
      <c r="P8" s="3">
        <v>15236</v>
      </c>
      <c r="Q8" s="3">
        <v>1.0569046378322042</v>
      </c>
      <c r="R8" s="3">
        <v>12364</v>
      </c>
      <c r="S8" s="3">
        <v>1.0240607435164184</v>
      </c>
      <c r="T8" s="3">
        <v>14714</v>
      </c>
      <c r="U8" s="48">
        <v>1.1891189215214251</v>
      </c>
      <c r="V8" s="18">
        <v>16297</v>
      </c>
      <c r="W8" s="45">
        <f>'2021'!C8/'2020'!V8</f>
        <v>0.74160888507087197</v>
      </c>
    </row>
    <row r="9" spans="1:23" ht="33" customHeight="1" x14ac:dyDescent="0.25">
      <c r="A9" s="84"/>
      <c r="B9" s="87" t="s">
        <v>27</v>
      </c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77"/>
      <c r="V9" s="88"/>
    </row>
    <row r="10" spans="1:23" ht="33" customHeight="1" x14ac:dyDescent="0.25">
      <c r="A10" s="84"/>
      <c r="B10" s="4"/>
      <c r="C10" s="3">
        <v>26179</v>
      </c>
      <c r="D10" s="3">
        <v>39</v>
      </c>
      <c r="E10" s="3">
        <v>46</v>
      </c>
      <c r="F10" s="3">
        <v>50</v>
      </c>
      <c r="G10" s="43">
        <v>1.0013801957952175</v>
      </c>
      <c r="H10" s="3">
        <v>41</v>
      </c>
      <c r="I10" s="3">
        <v>1.0413808577472914</v>
      </c>
      <c r="J10" s="3">
        <v>69</v>
      </c>
      <c r="K10" s="3">
        <v>1.5568654005971252</v>
      </c>
      <c r="L10" s="3">
        <v>67</v>
      </c>
      <c r="M10" s="3">
        <v>0.43674502283466121</v>
      </c>
      <c r="N10" s="3">
        <v>53</v>
      </c>
      <c r="O10" s="3">
        <v>0.92558055316644783</v>
      </c>
      <c r="P10" s="3">
        <v>64</v>
      </c>
      <c r="Q10" s="3">
        <v>0.90947327236269382</v>
      </c>
      <c r="R10" s="3">
        <v>54</v>
      </c>
      <c r="S10" s="3">
        <v>1.1471821897182191</v>
      </c>
      <c r="T10" s="3">
        <v>58</v>
      </c>
      <c r="U10" s="48">
        <v>0.94951483616931509</v>
      </c>
      <c r="V10" s="18">
        <v>62</v>
      </c>
      <c r="W10" s="45">
        <f>'2021'!C10/'2020'!V10</f>
        <v>1.3064516129032258</v>
      </c>
    </row>
    <row r="11" spans="1:23" ht="29.25" thickBot="1" x14ac:dyDescent="0.3">
      <c r="A11" s="40" t="s">
        <v>25</v>
      </c>
      <c r="B11" s="41" t="s">
        <v>14</v>
      </c>
      <c r="C11" s="34">
        <v>356.91899999999998</v>
      </c>
      <c r="D11" s="34">
        <v>344.25900000000001</v>
      </c>
      <c r="E11" s="34">
        <v>336.50399999999996</v>
      </c>
      <c r="F11" s="34">
        <v>342.67599999999999</v>
      </c>
      <c r="G11" s="44">
        <v>1.0039031532010414</v>
      </c>
      <c r="H11" s="34">
        <v>339.39400000000006</v>
      </c>
      <c r="I11" s="34">
        <v>0.95646372531814838</v>
      </c>
      <c r="J11" s="34">
        <v>327.72800000000001</v>
      </c>
      <c r="K11" s="34">
        <v>1.0189107197651504</v>
      </c>
      <c r="L11" s="34">
        <v>321.16700000000003</v>
      </c>
      <c r="M11" s="34">
        <v>0.95455378071686914</v>
      </c>
      <c r="N11" s="34">
        <v>338.04900000000004</v>
      </c>
      <c r="O11" s="3">
        <v>0.97295556777045267</v>
      </c>
      <c r="P11" s="34">
        <v>334.30799999999999</v>
      </c>
      <c r="Q11" s="34">
        <v>1.1154334730663029</v>
      </c>
      <c r="R11" s="34">
        <v>342.774</v>
      </c>
      <c r="S11" s="34">
        <v>1.0446425092830407</v>
      </c>
      <c r="T11" s="34">
        <v>367.43300000000005</v>
      </c>
      <c r="U11" s="50">
        <v>0.96809240064377478</v>
      </c>
      <c r="V11" s="35">
        <v>366.36999999999995</v>
      </c>
      <c r="W11" s="45">
        <f>'2021'!C11/'2020'!V11</f>
        <v>1.0052105794688431</v>
      </c>
    </row>
    <row r="12" spans="1:23" ht="24" customHeight="1" thickBot="1" x14ac:dyDescent="0.3">
      <c r="A12" s="89" t="s">
        <v>18</v>
      </c>
      <c r="B12" s="90"/>
      <c r="C12" s="12">
        <f>SUM(C5:C8,C10)</f>
        <v>241012612</v>
      </c>
      <c r="D12" s="12">
        <f t="shared" ref="D12:V12" si="0">SUM(D5:D8,D10)</f>
        <v>216857815</v>
      </c>
      <c r="E12" s="12">
        <f>SUM(E5:E8,E10)</f>
        <v>230056927</v>
      </c>
      <c r="F12" s="12">
        <f>SUM(F5:F8,F10)</f>
        <v>221014766</v>
      </c>
      <c r="G12" s="12"/>
      <c r="H12" s="12">
        <f>SUM(H5:H8,H10)</f>
        <v>221032216.00000003</v>
      </c>
      <c r="I12" s="12"/>
      <c r="J12" s="12">
        <f t="shared" si="0"/>
        <v>207096570</v>
      </c>
      <c r="K12" s="12"/>
      <c r="L12" s="12">
        <f t="shared" si="0"/>
        <v>210442083.99999997</v>
      </c>
      <c r="M12" s="12"/>
      <c r="N12" s="12">
        <f t="shared" si="0"/>
        <v>217130401</v>
      </c>
      <c r="O12" s="12"/>
      <c r="P12" s="12">
        <f t="shared" si="0"/>
        <v>210257006</v>
      </c>
      <c r="Q12" s="12"/>
      <c r="R12" s="12">
        <f>SUM(R5:R8,R10)</f>
        <v>230233243.99999997</v>
      </c>
      <c r="S12" s="12"/>
      <c r="T12" s="12">
        <f t="shared" si="0"/>
        <v>235560175</v>
      </c>
      <c r="U12" s="51"/>
      <c r="V12" s="13">
        <f t="shared" si="0"/>
        <v>249289791</v>
      </c>
    </row>
    <row r="16" spans="1:23" x14ac:dyDescent="0.25">
      <c r="J16" t="s">
        <v>32</v>
      </c>
    </row>
  </sheetData>
  <mergeCells count="5">
    <mergeCell ref="A2:V2"/>
    <mergeCell ref="A4:A10"/>
    <mergeCell ref="B4:V4"/>
    <mergeCell ref="B9:V9"/>
    <mergeCell ref="A12:B1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6"/>
  <sheetViews>
    <sheetView zoomScale="70" zoomScaleNormal="70" workbookViewId="0">
      <selection activeCell="AH5" sqref="AH5"/>
    </sheetView>
  </sheetViews>
  <sheetFormatPr defaultRowHeight="15" x14ac:dyDescent="0.25"/>
  <cols>
    <col min="1" max="1" width="17.140625" customWidth="1"/>
    <col min="2" max="2" width="11.140625" customWidth="1"/>
    <col min="3" max="3" width="19.28515625" customWidth="1"/>
    <col min="4" max="4" width="19.28515625" hidden="1" customWidth="1"/>
    <col min="5" max="5" width="19.28515625" customWidth="1"/>
    <col min="6" max="6" width="19.28515625" hidden="1" customWidth="1"/>
    <col min="7" max="7" width="19.28515625" customWidth="1"/>
    <col min="8" max="8" width="19.28515625" hidden="1" customWidth="1"/>
    <col min="9" max="9" width="19.28515625" customWidth="1"/>
    <col min="10" max="11" width="19.28515625" hidden="1" customWidth="1"/>
    <col min="12" max="12" width="19.28515625" customWidth="1"/>
    <col min="13" max="14" width="19.28515625" hidden="1" customWidth="1"/>
    <col min="15" max="15" width="19.28515625" customWidth="1"/>
    <col min="16" max="17" width="19.28515625" hidden="1" customWidth="1"/>
    <col min="18" max="18" width="19.28515625" customWidth="1"/>
    <col min="19" max="20" width="19.28515625" hidden="1" customWidth="1"/>
    <col min="21" max="21" width="19.28515625" customWidth="1"/>
    <col min="22" max="23" width="19.28515625" hidden="1" customWidth="1"/>
    <col min="24" max="24" width="19.28515625" customWidth="1"/>
    <col min="25" max="26" width="19.28515625" hidden="1" customWidth="1"/>
    <col min="27" max="27" width="19.28515625" customWidth="1"/>
    <col min="28" max="29" width="19.28515625" hidden="1" customWidth="1"/>
    <col min="30" max="30" width="19.28515625" customWidth="1"/>
    <col min="31" max="32" width="19.28515625" hidden="1" customWidth="1"/>
    <col min="33" max="33" width="19.28515625" customWidth="1"/>
    <col min="34" max="34" width="9.140625" style="45"/>
  </cols>
  <sheetData>
    <row r="1" spans="1:3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4" ht="37.5" customHeight="1" thickBot="1" x14ac:dyDescent="0.3">
      <c r="A2" s="74" t="s">
        <v>33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</row>
    <row r="3" spans="1:34" ht="29.25" thickBot="1" x14ac:dyDescent="0.3">
      <c r="A3" s="38" t="s">
        <v>0</v>
      </c>
      <c r="B3" s="39" t="s">
        <v>1</v>
      </c>
      <c r="C3" s="36" t="s">
        <v>2</v>
      </c>
      <c r="D3" s="36"/>
      <c r="E3" s="36" t="s">
        <v>3</v>
      </c>
      <c r="F3" s="36"/>
      <c r="G3" s="36" t="s">
        <v>4</v>
      </c>
      <c r="H3" s="36"/>
      <c r="I3" s="36" t="s">
        <v>5</v>
      </c>
      <c r="J3" s="36"/>
      <c r="K3" s="36"/>
      <c r="L3" s="36" t="s">
        <v>6</v>
      </c>
      <c r="M3" s="36"/>
      <c r="N3" s="36"/>
      <c r="O3" s="36" t="s">
        <v>7</v>
      </c>
      <c r="P3" s="36"/>
      <c r="Q3" s="36"/>
      <c r="R3" s="36" t="s">
        <v>8</v>
      </c>
      <c r="S3" s="36"/>
      <c r="T3" s="36"/>
      <c r="U3" s="36" t="s">
        <v>9</v>
      </c>
      <c r="V3" s="36"/>
      <c r="W3" s="36"/>
      <c r="X3" s="36" t="s">
        <v>10</v>
      </c>
      <c r="Y3" s="36"/>
      <c r="Z3" s="36"/>
      <c r="AA3" s="36" t="s">
        <v>11</v>
      </c>
      <c r="AB3" s="36"/>
      <c r="AC3" s="36"/>
      <c r="AD3" s="36" t="s">
        <v>12</v>
      </c>
      <c r="AE3" s="49"/>
      <c r="AF3" s="49"/>
      <c r="AG3" s="37" t="s">
        <v>13</v>
      </c>
    </row>
    <row r="4" spans="1:34" ht="29.25" customHeight="1" x14ac:dyDescent="0.25">
      <c r="A4" s="81" t="s">
        <v>31</v>
      </c>
      <c r="B4" s="85" t="s">
        <v>19</v>
      </c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91"/>
      <c r="AF4" s="91"/>
      <c r="AG4" s="86"/>
    </row>
    <row r="5" spans="1:34" ht="27.75" customHeight="1" x14ac:dyDescent="0.25">
      <c r="A5" s="84"/>
      <c r="B5" s="4" t="s">
        <v>14</v>
      </c>
      <c r="C5" s="3">
        <v>249274748</v>
      </c>
      <c r="D5" s="3">
        <v>0.89988669806872246</v>
      </c>
      <c r="E5" s="3">
        <v>211884367</v>
      </c>
      <c r="F5" s="3">
        <v>1.0608769724767113</v>
      </c>
      <c r="G5" s="3">
        <v>241314269</v>
      </c>
      <c r="H5" s="3">
        <v>0.96073525560876016</v>
      </c>
      <c r="I5" s="3">
        <v>224677392</v>
      </c>
      <c r="J5" s="43"/>
      <c r="K5" s="43">
        <v>1.0001009450626273</v>
      </c>
      <c r="L5" s="3">
        <v>221046451.99999997</v>
      </c>
      <c r="M5" s="3"/>
      <c r="N5" s="3">
        <v>0.93692324642171654</v>
      </c>
      <c r="O5" s="3">
        <v>200148041</v>
      </c>
      <c r="P5" s="3"/>
      <c r="Q5" s="3">
        <v>1.0161438841990416</v>
      </c>
      <c r="R5" s="3">
        <v>186528874.99999997</v>
      </c>
      <c r="S5" s="3"/>
      <c r="T5" s="3">
        <v>1.0318084378488286</v>
      </c>
      <c r="U5" s="3">
        <v>203898759.99999997</v>
      </c>
      <c r="V5" s="3"/>
      <c r="W5" s="3">
        <v>0.96831746640583849</v>
      </c>
      <c r="X5" s="3">
        <v>207013914</v>
      </c>
      <c r="Y5" s="3"/>
      <c r="Z5" s="3">
        <v>1.0950311698542887</v>
      </c>
      <c r="AA5" s="3">
        <v>224582029</v>
      </c>
      <c r="AB5" s="3"/>
      <c r="AC5" s="3">
        <v>1.0231290281473506</v>
      </c>
      <c r="AD5" s="3">
        <v>233333901</v>
      </c>
      <c r="AE5" s="53"/>
      <c r="AF5" s="55">
        <v>1.0582819677050015</v>
      </c>
      <c r="AG5" s="18">
        <v>232347809.32598925</v>
      </c>
      <c r="AH5" s="45">
        <f>'2022'!D6/'2021'!AG5</f>
        <v>1.0047360320598799</v>
      </c>
    </row>
    <row r="6" spans="1:34" ht="27.75" customHeight="1" x14ac:dyDescent="0.25">
      <c r="A6" s="84"/>
      <c r="B6" s="4" t="s">
        <v>15</v>
      </c>
      <c r="C6" s="3">
        <v>0</v>
      </c>
      <c r="D6" s="3">
        <v>0</v>
      </c>
      <c r="E6" s="3">
        <v>0</v>
      </c>
      <c r="F6" s="3"/>
      <c r="G6" s="3">
        <v>0</v>
      </c>
      <c r="H6" s="3">
        <v>0</v>
      </c>
      <c r="I6" s="3">
        <v>0</v>
      </c>
      <c r="J6" s="43"/>
      <c r="K6" s="43">
        <v>0</v>
      </c>
      <c r="L6" s="3">
        <v>0</v>
      </c>
      <c r="M6" s="3"/>
      <c r="N6" s="3">
        <v>0</v>
      </c>
      <c r="O6" s="3">
        <v>0</v>
      </c>
      <c r="P6" s="3"/>
      <c r="Q6" s="3"/>
      <c r="R6" s="3">
        <v>0</v>
      </c>
      <c r="S6" s="3"/>
      <c r="T6" s="3">
        <v>0</v>
      </c>
      <c r="U6" s="3">
        <v>0</v>
      </c>
      <c r="V6" s="3"/>
      <c r="W6" s="3">
        <v>0</v>
      </c>
      <c r="X6" s="3">
        <v>0</v>
      </c>
      <c r="Y6" s="3"/>
      <c r="Z6" s="3">
        <v>0</v>
      </c>
      <c r="AA6" s="3">
        <v>0</v>
      </c>
      <c r="AB6" s="3"/>
      <c r="AC6" s="3">
        <v>0</v>
      </c>
      <c r="AD6" s="3">
        <v>0</v>
      </c>
      <c r="AE6" s="53"/>
      <c r="AF6" s="55">
        <v>0</v>
      </c>
      <c r="AG6" s="18">
        <v>0</v>
      </c>
      <c r="AH6" s="45" t="e">
        <f>'2022'!D7/'2021'!AG6</f>
        <v>#DIV/0!</v>
      </c>
    </row>
    <row r="7" spans="1:34" ht="27" customHeight="1" x14ac:dyDescent="0.25">
      <c r="A7" s="84"/>
      <c r="B7" s="4" t="s">
        <v>16</v>
      </c>
      <c r="C7" s="3">
        <v>9485</v>
      </c>
      <c r="D7" s="3">
        <v>0.84024229298500897</v>
      </c>
      <c r="E7" s="3">
        <v>10251</v>
      </c>
      <c r="F7" s="3">
        <v>0.98316552557390258</v>
      </c>
      <c r="G7" s="3">
        <v>16839</v>
      </c>
      <c r="H7" s="3">
        <v>0.6747091594297886</v>
      </c>
      <c r="I7" s="3">
        <v>18328</v>
      </c>
      <c r="J7" s="43"/>
      <c r="K7" s="43">
        <v>0.78513751441928237</v>
      </c>
      <c r="L7" s="3">
        <v>11183</v>
      </c>
      <c r="M7" s="3"/>
      <c r="N7" s="3">
        <v>1.3024280853696257</v>
      </c>
      <c r="O7" s="3">
        <v>14941</v>
      </c>
      <c r="P7" s="3"/>
      <c r="Q7" s="3">
        <v>0.73288606542777412</v>
      </c>
      <c r="R7" s="3">
        <v>15695</v>
      </c>
      <c r="S7" s="3"/>
      <c r="T7" s="3">
        <v>0.73288606542777412</v>
      </c>
      <c r="U7" s="3">
        <v>12439</v>
      </c>
      <c r="V7" s="3"/>
      <c r="W7" s="3">
        <v>1.2602556976097832</v>
      </c>
      <c r="X7" s="3">
        <v>14531</v>
      </c>
      <c r="Y7" s="3"/>
      <c r="Z7" s="3">
        <v>1.0601623147494708</v>
      </c>
      <c r="AA7" s="3">
        <v>14029</v>
      </c>
      <c r="AB7" s="3"/>
      <c r="AC7" s="3">
        <v>1.0059078049592278</v>
      </c>
      <c r="AD7" s="3">
        <v>14176</v>
      </c>
      <c r="AE7" s="53"/>
      <c r="AF7" s="55">
        <v>1.0565803623128465</v>
      </c>
      <c r="AG7" s="18">
        <v>13242</v>
      </c>
      <c r="AH7" s="45">
        <f>'2022'!D8/'2021'!AG7</f>
        <v>1.0876755777072951</v>
      </c>
    </row>
    <row r="8" spans="1:34" ht="33" customHeight="1" x14ac:dyDescent="0.25">
      <c r="A8" s="84"/>
      <c r="B8" s="4" t="s">
        <v>17</v>
      </c>
      <c r="C8" s="3">
        <v>12086</v>
      </c>
      <c r="D8" s="3">
        <v>0.81607364135245175</v>
      </c>
      <c r="E8" s="3">
        <v>14940</v>
      </c>
      <c r="F8" s="3">
        <v>0.99468546637744037</v>
      </c>
      <c r="G8" s="3">
        <v>16439</v>
      </c>
      <c r="H8" s="3">
        <v>0.73634281975793259</v>
      </c>
      <c r="I8" s="3">
        <v>13101</v>
      </c>
      <c r="J8" s="43"/>
      <c r="K8" s="43">
        <v>0.80601214275136979</v>
      </c>
      <c r="L8" s="3">
        <v>10379</v>
      </c>
      <c r="M8" s="3"/>
      <c r="N8" s="3">
        <v>1.2292853205952599</v>
      </c>
      <c r="O8" s="3">
        <v>11715</v>
      </c>
      <c r="P8" s="3"/>
      <c r="Q8" s="3">
        <v>2.0541025257808996</v>
      </c>
      <c r="R8" s="3">
        <v>11575</v>
      </c>
      <c r="S8" s="3"/>
      <c r="T8" s="3">
        <v>2.0541025257808996</v>
      </c>
      <c r="U8" s="3">
        <v>11866</v>
      </c>
      <c r="V8" s="3"/>
      <c r="W8" s="3">
        <v>1.2265335694735147</v>
      </c>
      <c r="X8" s="3">
        <v>14976</v>
      </c>
      <c r="Y8" s="3"/>
      <c r="Z8" s="3">
        <v>0.81149908112365454</v>
      </c>
      <c r="AA8" s="3">
        <v>13281</v>
      </c>
      <c r="AB8" s="3"/>
      <c r="AC8" s="3">
        <v>1.1900679391782594</v>
      </c>
      <c r="AD8" s="3">
        <v>14637</v>
      </c>
      <c r="AE8" s="53"/>
      <c r="AF8" s="55">
        <v>1.1075846132934619</v>
      </c>
      <c r="AG8" s="18">
        <v>15117</v>
      </c>
      <c r="AH8" s="45">
        <f>'2022'!D9/'2021'!AG8</f>
        <v>1.0252034133756698</v>
      </c>
    </row>
    <row r="9" spans="1:34" ht="33" customHeight="1" x14ac:dyDescent="0.25">
      <c r="A9" s="84"/>
      <c r="B9" s="87" t="s">
        <v>27</v>
      </c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77"/>
      <c r="AF9" s="77"/>
      <c r="AG9" s="88"/>
    </row>
    <row r="10" spans="1:34" ht="33" customHeight="1" x14ac:dyDescent="0.25">
      <c r="A10" s="84"/>
      <c r="B10" s="4"/>
      <c r="C10" s="3">
        <v>81</v>
      </c>
      <c r="D10" s="3">
        <v>1.4897436876886055E-3</v>
      </c>
      <c r="E10" s="3">
        <v>69</v>
      </c>
      <c r="F10" s="3">
        <v>1.1794871794871795</v>
      </c>
      <c r="G10" s="3">
        <v>76</v>
      </c>
      <c r="H10" s="3">
        <v>1.0869565217391304</v>
      </c>
      <c r="I10" s="3">
        <v>60</v>
      </c>
      <c r="J10" s="43"/>
      <c r="K10" s="43">
        <v>0.82</v>
      </c>
      <c r="L10" s="3">
        <v>66</v>
      </c>
      <c r="M10" s="3"/>
      <c r="N10" s="3">
        <v>1.6829268292682926</v>
      </c>
      <c r="O10" s="3">
        <v>63</v>
      </c>
      <c r="P10" s="3"/>
      <c r="Q10" s="3">
        <v>0.97101449275362317</v>
      </c>
      <c r="R10" s="3">
        <v>62</v>
      </c>
      <c r="S10" s="3"/>
      <c r="T10" s="3">
        <v>0.79104477611940294</v>
      </c>
      <c r="U10" s="3">
        <v>70</v>
      </c>
      <c r="V10" s="3"/>
      <c r="W10" s="3">
        <v>1.2075471698113207</v>
      </c>
      <c r="X10" s="3">
        <v>56</v>
      </c>
      <c r="Y10" s="3"/>
      <c r="Z10" s="3">
        <v>0.84375</v>
      </c>
      <c r="AA10" s="3">
        <v>45</v>
      </c>
      <c r="AB10" s="3"/>
      <c r="AC10" s="3">
        <v>1.0740740740740742</v>
      </c>
      <c r="AD10" s="3">
        <v>70</v>
      </c>
      <c r="AE10" s="53"/>
      <c r="AF10" s="55">
        <v>1.0689655172413792</v>
      </c>
      <c r="AG10" s="18">
        <v>83</v>
      </c>
      <c r="AH10" s="45">
        <f>'2022'!D11/'2021'!AG10</f>
        <v>0.81927710843373491</v>
      </c>
    </row>
    <row r="11" spans="1:34" ht="29.25" thickBot="1" x14ac:dyDescent="0.3">
      <c r="A11" s="40" t="s">
        <v>25</v>
      </c>
      <c r="B11" s="52" t="s">
        <v>14</v>
      </c>
      <c r="C11" s="34">
        <v>368.279</v>
      </c>
      <c r="D11" s="34">
        <v>0.96452976725811745</v>
      </c>
      <c r="E11" s="34">
        <v>338.22399999999999</v>
      </c>
      <c r="F11" s="34">
        <v>0.97747335581640549</v>
      </c>
      <c r="G11" s="34">
        <v>361.03300000000002</v>
      </c>
      <c r="H11" s="34">
        <v>0.97747335581640549</v>
      </c>
      <c r="I11" s="34">
        <v>345.22899999999998</v>
      </c>
      <c r="J11" s="44"/>
      <c r="K11" s="44">
        <v>0.82</v>
      </c>
      <c r="L11" s="3">
        <v>347.51199999999994</v>
      </c>
      <c r="M11" s="34"/>
      <c r="N11" s="34">
        <v>0.96562697042375512</v>
      </c>
      <c r="O11" s="34">
        <v>322.81799999999998</v>
      </c>
      <c r="P11" s="34"/>
      <c r="Q11" s="34">
        <v>0.97998034955817026</v>
      </c>
      <c r="R11" s="34">
        <v>295.83699999999999</v>
      </c>
      <c r="S11" s="34"/>
      <c r="T11" s="34">
        <v>1.0525645536434316</v>
      </c>
      <c r="U11" s="34">
        <v>313.67700000000002</v>
      </c>
      <c r="V11" s="3"/>
      <c r="W11" s="54">
        <v>0.98893355696955165</v>
      </c>
      <c r="X11" s="34">
        <v>329.71999999999997</v>
      </c>
      <c r="Y11" s="34"/>
      <c r="Z11" s="34">
        <v>1.0253239527621236</v>
      </c>
      <c r="AA11" s="34">
        <v>353.41300000000001</v>
      </c>
      <c r="AB11" s="34"/>
      <c r="AC11" s="34">
        <v>1.0719395286690356</v>
      </c>
      <c r="AD11" s="34">
        <v>336.03389444832527</v>
      </c>
      <c r="AE11" s="50"/>
      <c r="AF11" s="50">
        <v>0.99710695555380136</v>
      </c>
      <c r="AG11" s="35">
        <v>329.63200000000001</v>
      </c>
      <c r="AH11" s="45">
        <f>'2022'!D12/'2021'!AG11</f>
        <v>1.085061523153092</v>
      </c>
    </row>
    <row r="12" spans="1:34" ht="24" customHeight="1" thickBot="1" x14ac:dyDescent="0.3">
      <c r="A12" s="89" t="s">
        <v>18</v>
      </c>
      <c r="B12" s="90"/>
      <c r="C12" s="12">
        <f>SUM(C5:C8,C10)</f>
        <v>249296400</v>
      </c>
      <c r="D12" s="12"/>
      <c r="E12" s="12">
        <f t="shared" ref="E12:AG12" si="0">SUM(E5:E8,E10)</f>
        <v>211909627</v>
      </c>
      <c r="F12" s="12"/>
      <c r="G12" s="12">
        <f>SUM(G5:G8,G10)</f>
        <v>241347623</v>
      </c>
      <c r="H12" s="12"/>
      <c r="I12" s="12">
        <f>SUM(I5:I8,I10)</f>
        <v>224708881</v>
      </c>
      <c r="J12" s="12"/>
      <c r="K12" s="12"/>
      <c r="L12" s="12">
        <f>SUM(L5:L8,L10)</f>
        <v>221068079.99999997</v>
      </c>
      <c r="M12" s="12"/>
      <c r="N12" s="12"/>
      <c r="O12" s="12">
        <f t="shared" si="0"/>
        <v>200174760</v>
      </c>
      <c r="P12" s="12"/>
      <c r="Q12" s="12"/>
      <c r="R12" s="12">
        <f t="shared" si="0"/>
        <v>186556206.99999997</v>
      </c>
      <c r="S12" s="12"/>
      <c r="T12" s="12"/>
      <c r="U12" s="12">
        <f t="shared" si="0"/>
        <v>203923134.99999997</v>
      </c>
      <c r="V12" s="12"/>
      <c r="W12" s="12"/>
      <c r="X12" s="12">
        <f t="shared" si="0"/>
        <v>207043477</v>
      </c>
      <c r="Y12" s="12"/>
      <c r="Z12" s="12"/>
      <c r="AA12" s="12">
        <f>SUM(AA5:AA8,AA10)</f>
        <v>224609384</v>
      </c>
      <c r="AB12" s="12"/>
      <c r="AC12" s="12"/>
      <c r="AD12" s="12">
        <f t="shared" si="0"/>
        <v>233362784</v>
      </c>
      <c r="AE12" s="51"/>
      <c r="AF12" s="51"/>
      <c r="AG12" s="13">
        <f t="shared" si="0"/>
        <v>232376251.32598925</v>
      </c>
    </row>
    <row r="16" spans="1:34" x14ac:dyDescent="0.25">
      <c r="O16" t="s">
        <v>32</v>
      </c>
    </row>
  </sheetData>
  <mergeCells count="5">
    <mergeCell ref="A2:AG2"/>
    <mergeCell ref="A4:A10"/>
    <mergeCell ref="B4:AG4"/>
    <mergeCell ref="B9:AG9"/>
    <mergeCell ref="A12:B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2013 </vt:lpstr>
      <vt:lpstr>2014</vt:lpstr>
      <vt:lpstr>2015 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 Наталья Анатольевна</dc:creator>
  <cp:lastModifiedBy>Кочукова Елена Сергеевна</cp:lastModifiedBy>
  <dcterms:created xsi:type="dcterms:W3CDTF">2013-11-13T16:10:49Z</dcterms:created>
  <dcterms:modified xsi:type="dcterms:W3CDTF">2025-01-23T09:00:06Z</dcterms:modified>
</cp:coreProperties>
</file>