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msk3\ОПЕРАЦИОННЫЙ ДЕПАРТАМЕНТ\Отдел реализации\для сайта\_ТСО\по факту\"/>
    </mc:Choice>
  </mc:AlternateContent>
  <bookViews>
    <workbookView xWindow="-15" yWindow="45" windowWidth="10200" windowHeight="7695" firstSheet="8" activeTab="11"/>
  </bookViews>
  <sheets>
    <sheet name="2013 " sheetId="5" state="hidden" r:id="rId1"/>
    <sheet name="2014" sheetId="6" state="hidden" r:id="rId2"/>
    <sheet name="2015 " sheetId="7" state="hidden" r:id="rId3"/>
    <sheet name="2016" sheetId="8" state="hidden" r:id="rId4"/>
    <sheet name="2017" sheetId="9" state="hidden" r:id="rId5"/>
    <sheet name="2018" sheetId="10" state="hidden" r:id="rId6"/>
    <sheet name="2019" sheetId="11" state="hidden" r:id="rId7"/>
    <sheet name="2020" sheetId="12" state="hidden" r:id="rId8"/>
    <sheet name="2021" sheetId="13" r:id="rId9"/>
    <sheet name="2022" sheetId="14" r:id="rId10"/>
    <sheet name="2023" sheetId="15" r:id="rId11"/>
    <sheet name="2024" sheetId="16" r:id="rId12"/>
  </sheets>
  <externalReferences>
    <externalReference r:id="rId13"/>
    <externalReference r:id="rId14"/>
  </externalReferences>
  <calcPr calcId="162913"/>
</workbook>
</file>

<file path=xl/calcChain.xml><?xml version="1.0" encoding="utf-8"?>
<calcChain xmlns="http://schemas.openxmlformats.org/spreadsheetml/2006/main">
  <c r="N12" i="16" l="1"/>
  <c r="M12" i="16"/>
  <c r="L12" i="16"/>
  <c r="K12" i="16"/>
  <c r="J12" i="16"/>
  <c r="I12" i="16"/>
  <c r="H12" i="16"/>
  <c r="G12" i="16"/>
  <c r="F12" i="16"/>
  <c r="E12" i="16"/>
  <c r="D12" i="16"/>
  <c r="C12" i="16"/>
  <c r="C12" i="15" l="1"/>
  <c r="AG11" i="13"/>
  <c r="AG9" i="13"/>
  <c r="AG8" i="13"/>
  <c r="AG7" i="13"/>
  <c r="AG6" i="13"/>
  <c r="AG5" i="13"/>
  <c r="N12" i="15"/>
  <c r="M12" i="15"/>
  <c r="L12" i="15"/>
  <c r="K12" i="15"/>
  <c r="J12" i="15"/>
  <c r="I12" i="15"/>
  <c r="H12" i="15"/>
  <c r="G12" i="15"/>
  <c r="F12" i="15"/>
  <c r="E12" i="15"/>
  <c r="D12" i="15"/>
  <c r="V11" i="12" l="1"/>
  <c r="V9" i="12"/>
  <c r="V8" i="12"/>
  <c r="V7" i="12"/>
  <c r="V6" i="12"/>
  <c r="V5" i="12"/>
  <c r="AR12" i="14"/>
  <c r="AN12" i="14"/>
  <c r="AJ12" i="14"/>
  <c r="AF12" i="14"/>
  <c r="AB12" i="14"/>
  <c r="X12" i="14"/>
  <c r="T12" i="14"/>
  <c r="Q12" i="14"/>
  <c r="M12" i="14"/>
  <c r="J12" i="14"/>
  <c r="G12" i="14"/>
  <c r="D12" i="14"/>
  <c r="AF12" i="13" l="1"/>
  <c r="AC12" i="13"/>
  <c r="Z12" i="13"/>
  <c r="W12" i="13"/>
  <c r="T12" i="13"/>
  <c r="Q12" i="13"/>
  <c r="N12" i="13"/>
  <c r="L12" i="13"/>
  <c r="I12" i="13"/>
  <c r="G12" i="13"/>
  <c r="E12" i="13"/>
  <c r="C12" i="13"/>
  <c r="O11" i="11"/>
  <c r="O9" i="11"/>
  <c r="O8" i="11"/>
  <c r="O7" i="11"/>
  <c r="O6" i="11"/>
  <c r="O5" i="11"/>
  <c r="Q11" i="11"/>
  <c r="U12" i="12"/>
  <c r="S12" i="12"/>
  <c r="O12" i="12"/>
  <c r="M12" i="12"/>
  <c r="K12" i="12"/>
  <c r="I12" i="12"/>
  <c r="H12" i="12"/>
  <c r="F12" i="12"/>
  <c r="E12" i="12"/>
  <c r="D12" i="12"/>
  <c r="C12" i="12"/>
  <c r="Q12" i="12"/>
  <c r="L9" i="11"/>
  <c r="Q9" i="11" s="1"/>
  <c r="L8" i="11"/>
  <c r="Q8" i="11"/>
  <c r="L7" i="11"/>
  <c r="Q7" i="11" s="1"/>
  <c r="L6" i="11"/>
  <c r="Q6" i="11" s="1"/>
  <c r="L5" i="11"/>
  <c r="Q5" i="11" s="1"/>
  <c r="N12" i="11"/>
  <c r="M12" i="11"/>
  <c r="K12" i="11"/>
  <c r="J12" i="11"/>
  <c r="I12" i="11"/>
  <c r="H12" i="11"/>
  <c r="G12" i="11"/>
  <c r="F12" i="11"/>
  <c r="E12" i="11"/>
  <c r="D12" i="11"/>
  <c r="C12" i="11"/>
  <c r="N12" i="10"/>
  <c r="M12" i="10"/>
  <c r="L12" i="10"/>
  <c r="K12" i="10"/>
  <c r="J12" i="10"/>
  <c r="I12" i="10"/>
  <c r="H12" i="10"/>
  <c r="G12" i="10"/>
  <c r="F12" i="10"/>
  <c r="E12" i="10"/>
  <c r="D12" i="10"/>
  <c r="C12" i="10"/>
  <c r="J12" i="9"/>
  <c r="I12" i="9"/>
  <c r="G12" i="9"/>
  <c r="D12" i="9"/>
  <c r="E12" i="9"/>
  <c r="F12" i="9"/>
  <c r="H12" i="9"/>
  <c r="K12" i="9"/>
  <c r="L12" i="9"/>
  <c r="M12" i="9"/>
  <c r="N12" i="9"/>
  <c r="C12" i="9"/>
  <c r="D9" i="8"/>
  <c r="E9" i="8"/>
  <c r="F9" i="8"/>
  <c r="G9" i="8"/>
  <c r="H9" i="8"/>
  <c r="I9" i="8"/>
  <c r="J9" i="8"/>
  <c r="K9" i="8"/>
  <c r="L9" i="8"/>
  <c r="M9" i="8"/>
  <c r="N9" i="8"/>
  <c r="C9" i="8"/>
  <c r="D8" i="6"/>
  <c r="E8" i="6"/>
  <c r="F8" i="6"/>
  <c r="G8" i="6"/>
  <c r="H8" i="6"/>
  <c r="I8" i="6"/>
  <c r="J8" i="6"/>
  <c r="K8" i="6"/>
  <c r="L8" i="6"/>
  <c r="M8" i="6"/>
  <c r="N8" i="6"/>
  <c r="C8" i="6"/>
  <c r="N9" i="7"/>
  <c r="M9" i="7"/>
  <c r="L9" i="7"/>
  <c r="K9" i="7"/>
  <c r="J9" i="7"/>
  <c r="I9" i="7"/>
  <c r="H9" i="7"/>
  <c r="G9" i="7"/>
  <c r="F9" i="7"/>
  <c r="E9" i="7"/>
  <c r="D9" i="7"/>
  <c r="C9" i="7"/>
  <c r="N8" i="5"/>
  <c r="M8" i="5"/>
  <c r="L8" i="5"/>
  <c r="K8" i="5"/>
  <c r="J8" i="5"/>
  <c r="I8" i="5"/>
  <c r="H8" i="5"/>
  <c r="G8" i="5"/>
  <c r="F8" i="5"/>
  <c r="E8" i="5"/>
  <c r="D8" i="5"/>
  <c r="C8" i="5"/>
  <c r="L12" i="11" l="1"/>
</calcChain>
</file>

<file path=xl/sharedStrings.xml><?xml version="1.0" encoding="utf-8"?>
<sst xmlns="http://schemas.openxmlformats.org/spreadsheetml/2006/main" count="282" uniqueCount="39">
  <si>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</si>
  <si>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</si>
  <si>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</si>
  <si>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</si>
  <si>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</si>
  <si>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</si>
  <si>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</si>
  <si>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</si>
  <si>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</si>
  <si>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</si>
  <si>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</si>
  <si>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</si>
  <si>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</si>
  <si>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</si>
  <si>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</si>
  <si>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</si>
  <si>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2013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</si>
  <si>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</si>
  <si>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</si>
  <si>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2014 год</t>
  </si>
  <si>
    <t>ОАО "МРСК Волги" - "Ульяновские распределительные сети"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</si>
  <si>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2015 год</t>
  </si>
  <si>
    <t>ОАО "МРСК Волги" - "Пензаэнерго"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</si>
  <si>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2016 год</t>
  </si>
  <si>
    <t>ПАО "МРСК Волги" - "Пензаэнерго"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</si>
  <si>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2017 год</t>
  </si>
  <si>
    <t>ГН</t>
  </si>
  <si>
    <t>СН1</t>
  </si>
  <si>
    <t>СН2</t>
  </si>
  <si>
    <t>НН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</si>
  <si>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</si>
  <si>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2019 год</t>
  </si>
  <si>
    <t>Население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</si>
  <si>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2020 год</t>
  </si>
  <si>
    <t>Филиал ПАО «Россети Волга» - "Пензаэнерго"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</si>
  <si>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2021 год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</si>
  <si>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</si>
  <si>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</si>
  <si>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Пензенской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</si>
</sst>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/>
    <xf numFmtId="3" fontId="3" fillId="0" borderId="6" xfId="0" applyNumberFormat="1" applyFont="1" applyBorder="1" applyAlignment="1">
      <alignment horizontal="center"/>
    </xf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5;&#1077;&#1085;&#1079;&#1072;/10/&#1058;&#1053;&#1057;%20&#1055;&#1077;&#1085;&#1079;&#1072;/2604_1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&#1056;&#1072;&#1089;&#1095;&#1077;&#1090;&#1099;/&#1056;&#1072;&#1089;&#1095;&#1105;&#1090;&#1099;%202019/&#1055;&#1077;&#1085;&#1079;&#1072;/10/&#1054;&#1090;&#1095;&#1077;&#1090;&#1099;_&#1055;&#1077;&#1085;&#1079;&#1072;_1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04"/>
      <sheetName val="атс ТНС энерго"/>
      <sheetName val="СМ"/>
      <sheetName val="ГМ"/>
    </sheetNames>
    <sheetDataSet>
      <sheetData sheetId="0">
        <row r="8">
          <cell r="G8">
            <v>7.5289999999999999</v>
          </cell>
        </row>
        <row r="9">
          <cell r="G9">
            <v>36.486000000000004</v>
          </cell>
        </row>
        <row r="10">
          <cell r="G10">
            <v>278.86700000000002</v>
          </cell>
        </row>
        <row r="11">
          <cell r="G11">
            <v>647.91399999999999</v>
          </cell>
        </row>
        <row r="12">
          <cell r="G12">
            <v>190.62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Услуги"/>
      <sheetName val="ТСО"/>
    </sheetNames>
    <sheetDataSet>
      <sheetData sheetId="0"/>
      <sheetData sheetId="1">
        <row r="3">
          <cell r="U3">
            <v>30299710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M8" sqref="M8"/>
    </sheetView>
  </sheetViews>
  <sheetFormatPr defaultColWidth="9.140625" defaultRowHeight="22.5" customHeight="1" x14ac:dyDescent="0.25"/>
  <cols>
    <col min="1" max="1" width="20.5703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23" t="s">
        <v>22</v>
      </c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24"/>
      <c r="B5" s="9" t="s">
        <v>14</v>
      </c>
      <c r="C5" s="3">
        <v>31490350</v>
      </c>
      <c r="D5" s="3">
        <v>26657005</v>
      </c>
      <c r="E5" s="3">
        <v>29943818</v>
      </c>
      <c r="F5" s="3">
        <v>28750551</v>
      </c>
      <c r="G5" s="3">
        <v>28717087</v>
      </c>
      <c r="H5" s="3">
        <v>31352151</v>
      </c>
      <c r="I5" s="3">
        <v>34574757</v>
      </c>
      <c r="J5" s="3">
        <v>32569600</v>
      </c>
      <c r="K5" s="3">
        <v>31012976</v>
      </c>
      <c r="L5" s="3">
        <v>31915360</v>
      </c>
      <c r="M5" s="3">
        <v>33454185</v>
      </c>
      <c r="N5" s="3">
        <v>40867076</v>
      </c>
    </row>
    <row r="6" spans="1:14" ht="22.5" customHeight="1" x14ac:dyDescent="0.25">
      <c r="A6" s="24"/>
      <c r="B6" s="21" t="s">
        <v>18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ht="22.5" customHeight="1" x14ac:dyDescent="0.25">
      <c r="A7" s="25"/>
      <c r="B7" s="3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2.5" customHeight="1" x14ac:dyDescent="0.25">
      <c r="A8" s="26" t="s">
        <v>15</v>
      </c>
      <c r="B8" s="27"/>
      <c r="C8" s="8">
        <f t="shared" ref="C8:N8" si="0">C5+C7</f>
        <v>31490350</v>
      </c>
      <c r="D8" s="8">
        <f t="shared" si="0"/>
        <v>26657005</v>
      </c>
      <c r="E8" s="8">
        <f t="shared" si="0"/>
        <v>29943818</v>
      </c>
      <c r="F8" s="8">
        <f t="shared" si="0"/>
        <v>28750551</v>
      </c>
      <c r="G8" s="8">
        <f t="shared" si="0"/>
        <v>28717087</v>
      </c>
      <c r="H8" s="8">
        <f t="shared" si="0"/>
        <v>31352151</v>
      </c>
      <c r="I8" s="8">
        <f t="shared" si="0"/>
        <v>34574757</v>
      </c>
      <c r="J8" s="8">
        <f t="shared" si="0"/>
        <v>32569600</v>
      </c>
      <c r="K8" s="8">
        <f t="shared" si="0"/>
        <v>31012976</v>
      </c>
      <c r="L8" s="8">
        <f t="shared" si="0"/>
        <v>31915360</v>
      </c>
      <c r="M8" s="8">
        <f t="shared" si="0"/>
        <v>33454185</v>
      </c>
      <c r="N8" s="8">
        <f t="shared" si="0"/>
        <v>40867076</v>
      </c>
    </row>
  </sheetData>
  <mergeCells count="5">
    <mergeCell ref="A2:N2"/>
    <mergeCell ref="B4:N4"/>
    <mergeCell ref="A4:A7"/>
    <mergeCell ref="B6:N6"/>
    <mergeCell ref="A8:B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2"/>
  <sheetViews>
    <sheetView zoomScale="70" zoomScaleNormal="70" workbookViewId="0">
      <selection activeCell="AS5" sqref="AS5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8.140625" style="1" hidden="1" customWidth="1"/>
    <col min="4" max="4" width="19.42578125" style="1" customWidth="1"/>
    <col min="5" max="6" width="19.42578125" style="1" hidden="1" customWidth="1"/>
    <col min="7" max="7" width="19.42578125" style="1" customWidth="1"/>
    <col min="8" max="9" width="19.42578125" style="1" hidden="1" customWidth="1"/>
    <col min="10" max="10" width="19.42578125" style="1" customWidth="1"/>
    <col min="11" max="12" width="19.42578125" style="1" hidden="1" customWidth="1"/>
    <col min="13" max="13" width="19.42578125" style="1" customWidth="1"/>
    <col min="14" max="16" width="19.42578125" style="1" hidden="1" customWidth="1"/>
    <col min="17" max="17" width="19.42578125" style="1" customWidth="1"/>
    <col min="18" max="19" width="19.42578125" style="1" hidden="1" customWidth="1"/>
    <col min="20" max="20" width="19.42578125" style="1" customWidth="1"/>
    <col min="21" max="23" width="19.42578125" style="1" hidden="1" customWidth="1"/>
    <col min="24" max="24" width="19.42578125" style="1" customWidth="1"/>
    <col min="25" max="27" width="19.42578125" style="1" hidden="1" customWidth="1"/>
    <col min="28" max="28" width="19.42578125" style="1" customWidth="1"/>
    <col min="29" max="31" width="19.42578125" style="1" hidden="1" customWidth="1"/>
    <col min="32" max="32" width="19.42578125" style="1" customWidth="1"/>
    <col min="33" max="35" width="19.42578125" style="1" hidden="1" customWidth="1"/>
    <col min="36" max="36" width="19.42578125" style="1" customWidth="1"/>
    <col min="37" max="39" width="19.42578125" style="1" hidden="1" customWidth="1"/>
    <col min="40" max="40" width="19.42578125" style="1" customWidth="1"/>
    <col min="41" max="43" width="19.42578125" style="1" hidden="1" customWidth="1"/>
    <col min="44" max="44" width="19.42578125" style="1" customWidth="1"/>
    <col min="45" max="16384" width="9.140625" style="1"/>
  </cols>
  <sheetData>
    <row r="2" spans="1:45" ht="42.75" customHeight="1" x14ac:dyDescent="0.25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5" s="2" customFormat="1" ht="33" customHeight="1" x14ac:dyDescent="0.25">
      <c r="A3" s="5" t="s">
        <v>0</v>
      </c>
      <c r="B3" s="6" t="s">
        <v>1</v>
      </c>
      <c r="C3" s="6"/>
      <c r="D3" s="7" t="s">
        <v>2</v>
      </c>
      <c r="E3" s="7"/>
      <c r="F3" s="7"/>
      <c r="G3" s="7" t="s">
        <v>3</v>
      </c>
      <c r="H3" s="7"/>
      <c r="I3" s="7"/>
      <c r="J3" s="7" t="s">
        <v>4</v>
      </c>
      <c r="K3" s="7"/>
      <c r="L3" s="7"/>
      <c r="M3" s="7" t="s">
        <v>5</v>
      </c>
      <c r="N3" s="7"/>
      <c r="O3" s="7"/>
      <c r="P3" s="7"/>
      <c r="Q3" s="7" t="s">
        <v>6</v>
      </c>
      <c r="R3" s="7"/>
      <c r="S3" s="7"/>
      <c r="T3" s="7" t="s">
        <v>7</v>
      </c>
      <c r="U3" s="7"/>
      <c r="V3" s="7"/>
      <c r="W3" s="7"/>
      <c r="X3" s="7" t="s">
        <v>8</v>
      </c>
      <c r="Y3" s="7"/>
      <c r="Z3" s="7"/>
      <c r="AA3" s="7"/>
      <c r="AB3" s="7" t="s">
        <v>9</v>
      </c>
      <c r="AC3" s="7"/>
      <c r="AD3" s="7"/>
      <c r="AE3" s="7"/>
      <c r="AF3" s="7" t="s">
        <v>10</v>
      </c>
      <c r="AG3" s="7"/>
      <c r="AH3" s="7"/>
      <c r="AI3" s="7"/>
      <c r="AJ3" s="7" t="s">
        <v>11</v>
      </c>
      <c r="AK3" s="7"/>
      <c r="AL3" s="7"/>
      <c r="AM3" s="7"/>
      <c r="AN3" s="7" t="s">
        <v>12</v>
      </c>
      <c r="AO3" s="7"/>
      <c r="AP3" s="7"/>
      <c r="AQ3" s="7"/>
      <c r="AR3" s="7" t="s">
        <v>13</v>
      </c>
    </row>
    <row r="4" spans="1:45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2"/>
    </row>
    <row r="5" spans="1:45" ht="22.5" customHeight="1" x14ac:dyDescent="0.25">
      <c r="A5" s="23" t="s">
        <v>34</v>
      </c>
      <c r="B5" s="3" t="s">
        <v>26</v>
      </c>
      <c r="C5" s="3">
        <v>1.0083693961549449</v>
      </c>
      <c r="D5" s="3">
        <v>305665.2936301282</v>
      </c>
      <c r="E5" s="3"/>
      <c r="F5" s="3">
        <v>0.9276370555357355</v>
      </c>
      <c r="G5" s="3">
        <v>233246.78100436056</v>
      </c>
      <c r="H5" s="3"/>
      <c r="I5" s="3">
        <v>0.90968527658483433</v>
      </c>
      <c r="J5" s="3">
        <v>220873.36227455412</v>
      </c>
      <c r="K5" s="3"/>
      <c r="L5" s="3">
        <v>0.71649728098680288</v>
      </c>
      <c r="M5" s="3">
        <v>168818.78998066753</v>
      </c>
      <c r="N5" s="3"/>
      <c r="O5" s="3"/>
      <c r="P5" s="3">
        <v>0.90717033523269608</v>
      </c>
      <c r="Q5" s="3">
        <v>147891.75539053665</v>
      </c>
      <c r="R5" s="3"/>
      <c r="S5" s="3">
        <v>0.91324975449246892</v>
      </c>
      <c r="T5" s="3">
        <v>110574</v>
      </c>
      <c r="U5" s="3"/>
      <c r="V5" s="3"/>
      <c r="W5" s="3">
        <v>1.0588839079978214</v>
      </c>
      <c r="X5" s="3">
        <v>112518</v>
      </c>
      <c r="Y5" s="3"/>
      <c r="Z5" s="3"/>
      <c r="AA5" s="3">
        <v>1.0537564211623045</v>
      </c>
      <c r="AB5" s="3">
        <v>112814</v>
      </c>
      <c r="AC5" s="3"/>
      <c r="AD5" s="3"/>
      <c r="AE5" s="3">
        <v>1.1357705617682212</v>
      </c>
      <c r="AF5" s="3">
        <v>134810</v>
      </c>
      <c r="AG5" s="3"/>
      <c r="AH5" s="3"/>
      <c r="AI5" s="3">
        <v>1.3648695556351416</v>
      </c>
      <c r="AJ5" s="3">
        <v>168367</v>
      </c>
      <c r="AK5" s="3"/>
      <c r="AL5" s="3"/>
      <c r="AM5" s="3">
        <v>1.1401881986298881</v>
      </c>
      <c r="AN5" s="3">
        <v>215829</v>
      </c>
      <c r="AO5" s="3"/>
      <c r="AP5" s="3"/>
      <c r="AQ5" s="3">
        <v>1.0261444044356081</v>
      </c>
      <c r="AR5" s="3">
        <v>249382</v>
      </c>
      <c r="AS5" s="16"/>
    </row>
    <row r="6" spans="1:45" ht="22.5" customHeight="1" x14ac:dyDescent="0.25">
      <c r="A6" s="24"/>
      <c r="B6" s="4" t="s">
        <v>14</v>
      </c>
      <c r="C6" s="4">
        <v>0.90309111374976958</v>
      </c>
      <c r="D6" s="3">
        <v>37461610.011981428</v>
      </c>
      <c r="E6" s="3"/>
      <c r="F6" s="3">
        <v>0.97115892740984444</v>
      </c>
      <c r="G6" s="3">
        <v>32859515.559406143</v>
      </c>
      <c r="H6" s="3"/>
      <c r="I6" s="3">
        <v>1.0733736484391876</v>
      </c>
      <c r="J6" s="3">
        <v>34907810.972434752</v>
      </c>
      <c r="K6" s="3"/>
      <c r="L6" s="3">
        <v>0.92276962778145832</v>
      </c>
      <c r="M6" s="3">
        <v>27908939.835500792</v>
      </c>
      <c r="N6" s="3"/>
      <c r="O6" s="3"/>
      <c r="P6" s="3">
        <v>0.95709684769411385</v>
      </c>
      <c r="Q6" s="3">
        <v>28707039.81001538</v>
      </c>
      <c r="R6" s="3"/>
      <c r="S6" s="3">
        <v>1.0409151534097356</v>
      </c>
      <c r="T6" s="14">
        <v>26111163</v>
      </c>
      <c r="U6" s="14"/>
      <c r="V6" s="14"/>
      <c r="W6" s="14">
        <v>1.0893247913920179</v>
      </c>
      <c r="X6" s="3">
        <v>27096835</v>
      </c>
      <c r="Y6" s="3"/>
      <c r="Z6" s="3"/>
      <c r="AA6" s="3">
        <v>1.0546890644345404</v>
      </c>
      <c r="AB6" s="14">
        <v>26476973</v>
      </c>
      <c r="AC6" s="14"/>
      <c r="AD6" s="14"/>
      <c r="AE6" s="14">
        <v>0.94385372217158547</v>
      </c>
      <c r="AF6" s="14">
        <v>27365767</v>
      </c>
      <c r="AG6" s="14"/>
      <c r="AH6" s="14"/>
      <c r="AI6" s="14">
        <v>1.0664033193231954</v>
      </c>
      <c r="AJ6" s="14">
        <v>28869747.799999997</v>
      </c>
      <c r="AK6" s="14"/>
      <c r="AL6" s="14"/>
      <c r="AM6" s="14">
        <v>1.0001875077226865</v>
      </c>
      <c r="AN6" s="14">
        <v>25968123.200000003</v>
      </c>
      <c r="AO6" s="14"/>
      <c r="AP6" s="14"/>
      <c r="AQ6" s="14">
        <v>1.1186853024892507</v>
      </c>
      <c r="AR6" s="14">
        <v>28847502</v>
      </c>
      <c r="AS6" s="16"/>
    </row>
    <row r="7" spans="1:45" ht="22.5" customHeight="1" x14ac:dyDescent="0.25">
      <c r="A7" s="24"/>
      <c r="B7" s="4" t="s">
        <v>27</v>
      </c>
      <c r="C7" s="4">
        <v>0.28381595738602095</v>
      </c>
      <c r="D7" s="3">
        <v>57260</v>
      </c>
      <c r="E7" s="3"/>
      <c r="F7" s="3">
        <v>0.92286871127217418</v>
      </c>
      <c r="G7" s="3">
        <v>44056</v>
      </c>
      <c r="H7" s="3"/>
      <c r="I7" s="3">
        <v>1.0916494970306629</v>
      </c>
      <c r="J7" s="3">
        <v>49750</v>
      </c>
      <c r="K7" s="3"/>
      <c r="L7" s="3">
        <v>0.59965361044497734</v>
      </c>
      <c r="M7" s="3">
        <v>17777</v>
      </c>
      <c r="N7" s="3"/>
      <c r="O7" s="3"/>
      <c r="P7" s="3">
        <v>0.34744130933866546</v>
      </c>
      <c r="Q7" s="3">
        <v>11234.000000000002</v>
      </c>
      <c r="R7" s="3"/>
      <c r="S7" s="3">
        <v>1.2708089097303634</v>
      </c>
      <c r="T7" s="14">
        <v>4648</v>
      </c>
      <c r="U7" s="14"/>
      <c r="V7" s="14"/>
      <c r="W7" s="14">
        <v>1.0063737001006373E-2</v>
      </c>
      <c r="X7" s="3">
        <v>4814.9999999999991</v>
      </c>
      <c r="Y7" s="3"/>
      <c r="Z7" s="3"/>
      <c r="AA7" s="3">
        <v>24.725000000000001</v>
      </c>
      <c r="AB7" s="14">
        <v>6346</v>
      </c>
      <c r="AC7" s="14"/>
      <c r="AD7" s="14"/>
      <c r="AE7" s="14">
        <v>6.0529154027637349</v>
      </c>
      <c r="AF7" s="14">
        <v>16688.000000000004</v>
      </c>
      <c r="AG7" s="14"/>
      <c r="AH7" s="14"/>
      <c r="AI7" s="14">
        <v>0.72164374408374632</v>
      </c>
      <c r="AJ7" s="14">
        <v>21759.999999999996</v>
      </c>
      <c r="AK7" s="14"/>
      <c r="AL7" s="14"/>
      <c r="AM7" s="14">
        <v>2.6591820987654322</v>
      </c>
      <c r="AN7" s="14">
        <v>33087</v>
      </c>
      <c r="AO7" s="14"/>
      <c r="AP7" s="14"/>
      <c r="AQ7" s="14">
        <v>1.7493833966863013</v>
      </c>
      <c r="AR7" s="14">
        <v>56834</v>
      </c>
      <c r="AS7" s="16"/>
    </row>
    <row r="8" spans="1:45" ht="22.5" customHeight="1" x14ac:dyDescent="0.25">
      <c r="A8" s="24"/>
      <c r="B8" s="4" t="s">
        <v>28</v>
      </c>
      <c r="C8" s="4">
        <v>0.94210472577195492</v>
      </c>
      <c r="D8" s="3">
        <v>405290</v>
      </c>
      <c r="E8" s="3"/>
      <c r="F8" s="3">
        <v>0.88052192513368988</v>
      </c>
      <c r="G8" s="3">
        <v>317089.99999999983</v>
      </c>
      <c r="H8" s="3"/>
      <c r="I8" s="3">
        <v>1.120929735402435</v>
      </c>
      <c r="J8" s="3">
        <v>319114.00000000029</v>
      </c>
      <c r="K8" s="3"/>
      <c r="L8" s="3">
        <v>0.69847544413236706</v>
      </c>
      <c r="M8" s="3">
        <v>222376.99999999983</v>
      </c>
      <c r="N8" s="3"/>
      <c r="O8" s="3"/>
      <c r="P8" s="3">
        <v>0.7548113519774946</v>
      </c>
      <c r="Q8" s="3">
        <v>174327.00000000006</v>
      </c>
      <c r="R8" s="3"/>
      <c r="S8" s="3">
        <v>1.0250091804464712</v>
      </c>
      <c r="T8" s="14">
        <v>152346</v>
      </c>
      <c r="U8" s="14"/>
      <c r="V8" s="14"/>
      <c r="W8" s="14">
        <v>0.96891175086623604</v>
      </c>
      <c r="X8" s="3">
        <v>141999</v>
      </c>
      <c r="Y8" s="3"/>
      <c r="Z8" s="3"/>
      <c r="AA8" s="3">
        <v>0.98022648756636244</v>
      </c>
      <c r="AB8" s="14">
        <v>183798</v>
      </c>
      <c r="AC8" s="14"/>
      <c r="AD8" s="14"/>
      <c r="AE8" s="14">
        <v>0.98901581474954814</v>
      </c>
      <c r="AF8" s="14">
        <v>153363</v>
      </c>
      <c r="AG8" s="14"/>
      <c r="AH8" s="14"/>
      <c r="AI8" s="14">
        <v>1.3740578819136098</v>
      </c>
      <c r="AJ8" s="14">
        <v>205747</v>
      </c>
      <c r="AK8" s="14"/>
      <c r="AL8" s="14"/>
      <c r="AM8" s="14">
        <v>0.76065341497568129</v>
      </c>
      <c r="AN8" s="14">
        <v>239446</v>
      </c>
      <c r="AO8" s="14"/>
      <c r="AP8" s="14"/>
      <c r="AQ8" s="14">
        <v>2.1335257754418451</v>
      </c>
      <c r="AR8" s="14">
        <v>264972</v>
      </c>
      <c r="AS8" s="16"/>
    </row>
    <row r="9" spans="1:45" ht="22.5" customHeight="1" x14ac:dyDescent="0.25">
      <c r="A9" s="25"/>
      <c r="B9" s="4" t="s">
        <v>29</v>
      </c>
      <c r="C9" s="4">
        <v>0.94855233853006682</v>
      </c>
      <c r="D9" s="3">
        <v>11888</v>
      </c>
      <c r="E9" s="3"/>
      <c r="F9" s="3">
        <v>1.2700164357830477</v>
      </c>
      <c r="G9" s="3">
        <v>9936</v>
      </c>
      <c r="H9" s="3"/>
      <c r="I9" s="3">
        <v>0.64959635175941333</v>
      </c>
      <c r="J9" s="3">
        <v>10439</v>
      </c>
      <c r="K9" s="3"/>
      <c r="L9" s="3">
        <v>0.75723365904563134</v>
      </c>
      <c r="M9" s="3">
        <v>9090</v>
      </c>
      <c r="N9" s="3"/>
      <c r="O9" s="3"/>
      <c r="P9" s="3">
        <v>0.48816086193936359</v>
      </c>
      <c r="Q9" s="3">
        <v>10400</v>
      </c>
      <c r="R9" s="3"/>
      <c r="S9" s="3">
        <v>0.5311176697035801</v>
      </c>
      <c r="T9" s="14">
        <v>7860</v>
      </c>
      <c r="U9" s="14"/>
      <c r="V9" s="14"/>
      <c r="W9" s="14">
        <v>1.7146653781106547</v>
      </c>
      <c r="X9" s="3">
        <v>5475.0000000000009</v>
      </c>
      <c r="Y9" s="3"/>
      <c r="Z9" s="3"/>
      <c r="AA9" s="3">
        <v>0.8372551782443286</v>
      </c>
      <c r="AB9" s="14">
        <v>6494</v>
      </c>
      <c r="AC9" s="14"/>
      <c r="AD9" s="14"/>
      <c r="AE9" s="14">
        <v>1.1718276674520363</v>
      </c>
      <c r="AF9" s="14">
        <v>6663</v>
      </c>
      <c r="AG9" s="14"/>
      <c r="AH9" s="14"/>
      <c r="AI9" s="14">
        <v>1.5944276892144191</v>
      </c>
      <c r="AJ9" s="14">
        <v>8047.0000000000009</v>
      </c>
      <c r="AK9" s="14"/>
      <c r="AL9" s="14"/>
      <c r="AM9" s="14">
        <v>0.97549990992613944</v>
      </c>
      <c r="AN9" s="14">
        <v>8728</v>
      </c>
      <c r="AO9" s="14"/>
      <c r="AP9" s="14"/>
      <c r="AQ9" s="14">
        <v>0.8550323176361958</v>
      </c>
      <c r="AR9" s="14">
        <v>11444</v>
      </c>
      <c r="AS9" s="16"/>
    </row>
    <row r="10" spans="1:45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/>
    </row>
    <row r="11" spans="1:45" ht="22.5" customHeight="1" x14ac:dyDescent="0.25">
      <c r="A11" s="12"/>
      <c r="B11" s="3" t="s">
        <v>32</v>
      </c>
      <c r="C11" s="3">
        <v>1.2256410256410257</v>
      </c>
      <c r="D11" s="3">
        <v>949</v>
      </c>
      <c r="E11" s="3"/>
      <c r="F11" s="3">
        <v>0.67573221757322177</v>
      </c>
      <c r="G11" s="3">
        <v>889</v>
      </c>
      <c r="H11" s="3"/>
      <c r="I11" s="3">
        <v>0.71207430340557276</v>
      </c>
      <c r="J11" s="3">
        <v>704.00000000000011</v>
      </c>
      <c r="K11" s="3"/>
      <c r="L11" s="3">
        <v>0.67826086956521736</v>
      </c>
      <c r="M11" s="3">
        <v>241</v>
      </c>
      <c r="N11" s="3"/>
      <c r="O11" s="3"/>
      <c r="P11" s="3">
        <v>3.6282051282051282</v>
      </c>
      <c r="Q11" s="3">
        <v>132</v>
      </c>
      <c r="R11" s="3"/>
      <c r="S11" s="3">
        <v>0.28621908127208479</v>
      </c>
      <c r="T11" s="3">
        <v>96</v>
      </c>
      <c r="U11" s="3"/>
      <c r="V11" s="3"/>
      <c r="W11" s="3">
        <v>0.59259259259259256</v>
      </c>
      <c r="X11" s="3">
        <v>103</v>
      </c>
      <c r="Y11" s="3"/>
      <c r="Z11" s="3"/>
      <c r="AA11" s="3">
        <v>1.2708333333333333</v>
      </c>
      <c r="AB11" s="3">
        <v>78</v>
      </c>
      <c r="AC11" s="3"/>
      <c r="AD11" s="3"/>
      <c r="AE11" s="3">
        <v>1.278688524590164</v>
      </c>
      <c r="AF11" s="3">
        <v>193</v>
      </c>
      <c r="AG11" s="3"/>
      <c r="AH11" s="3"/>
      <c r="AI11" s="3">
        <v>0.95512820512820518</v>
      </c>
      <c r="AJ11" s="3">
        <v>430</v>
      </c>
      <c r="AK11" s="3"/>
      <c r="AL11" s="3"/>
      <c r="AM11" s="3">
        <v>0.96644295302013428</v>
      </c>
      <c r="AN11" s="3">
        <v>379</v>
      </c>
      <c r="AO11" s="3"/>
      <c r="AP11" s="3"/>
      <c r="AQ11" s="3">
        <v>1.375</v>
      </c>
      <c r="AR11" s="3">
        <v>561</v>
      </c>
      <c r="AS11" s="16"/>
    </row>
    <row r="12" spans="1:45" ht="22.5" customHeight="1" x14ac:dyDescent="0.25">
      <c r="A12" s="26" t="s">
        <v>15</v>
      </c>
      <c r="B12" s="27"/>
      <c r="C12" s="18"/>
      <c r="D12" s="8">
        <f>SUM(D5:D9,D11)</f>
        <v>38242662.305611558</v>
      </c>
      <c r="E12" s="8"/>
      <c r="F12" s="8"/>
      <c r="G12" s="8">
        <f t="shared" ref="G12:AR12" si="0">SUM(G5:G9,G11)</f>
        <v>33464733.340410504</v>
      </c>
      <c r="H12" s="8"/>
      <c r="I12" s="8"/>
      <c r="J12" s="8">
        <f t="shared" si="0"/>
        <v>35508691.334709309</v>
      </c>
      <c r="K12" s="8"/>
      <c r="L12" s="8"/>
      <c r="M12" s="8">
        <f t="shared" si="0"/>
        <v>28327243.62548146</v>
      </c>
      <c r="N12" s="8"/>
      <c r="O12" s="8"/>
      <c r="P12" s="8"/>
      <c r="Q12" s="8">
        <f t="shared" si="0"/>
        <v>29051024.565405916</v>
      </c>
      <c r="R12" s="8"/>
      <c r="S12" s="8"/>
      <c r="T12" s="8">
        <f t="shared" si="0"/>
        <v>26386687</v>
      </c>
      <c r="U12" s="8"/>
      <c r="V12" s="8"/>
      <c r="W12" s="8"/>
      <c r="X12" s="8">
        <f t="shared" si="0"/>
        <v>27361745</v>
      </c>
      <c r="Y12" s="8"/>
      <c r="Z12" s="8"/>
      <c r="AA12" s="8"/>
      <c r="AB12" s="8">
        <f t="shared" si="0"/>
        <v>26786503</v>
      </c>
      <c r="AC12" s="8"/>
      <c r="AD12" s="8"/>
      <c r="AE12" s="8"/>
      <c r="AF12" s="8">
        <f t="shared" si="0"/>
        <v>27677484</v>
      </c>
      <c r="AG12" s="8"/>
      <c r="AH12" s="8"/>
      <c r="AI12" s="8"/>
      <c r="AJ12" s="8">
        <f t="shared" si="0"/>
        <v>29274098.799999997</v>
      </c>
      <c r="AK12" s="8"/>
      <c r="AL12" s="8"/>
      <c r="AM12" s="8"/>
      <c r="AN12" s="8">
        <f t="shared" si="0"/>
        <v>26465592.200000003</v>
      </c>
      <c r="AO12" s="8"/>
      <c r="AP12" s="8"/>
      <c r="AQ12" s="8"/>
      <c r="AR12" s="8">
        <f t="shared" si="0"/>
        <v>29430695</v>
      </c>
    </row>
  </sheetData>
  <mergeCells count="5">
    <mergeCell ref="A2:AR2"/>
    <mergeCell ref="B4:AR4"/>
    <mergeCell ref="A5:A9"/>
    <mergeCell ref="B10:AR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B1"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14" width="19.42578125" style="1" customWidth="1"/>
    <col min="15" max="16384" width="9.140625" style="1"/>
  </cols>
  <sheetData>
    <row r="2" spans="1:14" ht="42.75" customHeight="1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23" t="s">
        <v>34</v>
      </c>
      <c r="B5" s="3" t="s">
        <v>26</v>
      </c>
      <c r="C5" s="3">
        <v>240229</v>
      </c>
      <c r="D5" s="3">
        <v>220057</v>
      </c>
      <c r="E5" s="3">
        <v>215383</v>
      </c>
      <c r="F5" s="3">
        <v>133652</v>
      </c>
      <c r="G5" s="3">
        <v>110925</v>
      </c>
      <c r="H5" s="3">
        <v>109810</v>
      </c>
      <c r="I5" s="3">
        <v>123822</v>
      </c>
      <c r="J5" s="3">
        <v>133021</v>
      </c>
      <c r="K5" s="3">
        <v>141847</v>
      </c>
      <c r="L5" s="3">
        <v>185029</v>
      </c>
      <c r="M5" s="3">
        <v>206128</v>
      </c>
      <c r="N5" s="3">
        <v>247424</v>
      </c>
    </row>
    <row r="6" spans="1:14" ht="22.5" customHeight="1" x14ac:dyDescent="0.25">
      <c r="A6" s="24"/>
      <c r="B6" s="4" t="s">
        <v>14</v>
      </c>
      <c r="C6" s="3">
        <v>29167564</v>
      </c>
      <c r="D6" s="3">
        <v>24250997</v>
      </c>
      <c r="E6" s="3">
        <v>27332231</v>
      </c>
      <c r="F6" s="3">
        <v>25036285</v>
      </c>
      <c r="G6" s="3">
        <v>24176345</v>
      </c>
      <c r="H6" s="14">
        <v>23564886</v>
      </c>
      <c r="I6" s="3">
        <v>26396823</v>
      </c>
      <c r="J6" s="14">
        <v>24204849</v>
      </c>
      <c r="K6" s="14">
        <v>23651820</v>
      </c>
      <c r="L6" s="14">
        <v>25656621</v>
      </c>
      <c r="M6" s="14">
        <v>27711951</v>
      </c>
      <c r="N6" s="14">
        <v>27551347</v>
      </c>
    </row>
    <row r="7" spans="1:14" ht="22.5" customHeight="1" x14ac:dyDescent="0.25">
      <c r="A7" s="24"/>
      <c r="B7" s="4" t="s">
        <v>27</v>
      </c>
      <c r="C7" s="3">
        <v>54570</v>
      </c>
      <c r="D7" s="3">
        <v>48220</v>
      </c>
      <c r="E7" s="3">
        <v>48233.999999999993</v>
      </c>
      <c r="F7" s="3">
        <v>13081.000000000004</v>
      </c>
      <c r="G7" s="3">
        <v>3804.0000000000005</v>
      </c>
      <c r="H7" s="14">
        <v>3456</v>
      </c>
      <c r="I7" s="3">
        <v>2555</v>
      </c>
      <c r="J7" s="14">
        <v>913</v>
      </c>
      <c r="K7" s="14">
        <v>3297</v>
      </c>
      <c r="L7" s="14">
        <v>15793</v>
      </c>
      <c r="M7" s="14">
        <v>31694</v>
      </c>
      <c r="N7" s="14">
        <v>57298</v>
      </c>
    </row>
    <row r="8" spans="1:14" ht="22.5" customHeight="1" x14ac:dyDescent="0.25">
      <c r="A8" s="24"/>
      <c r="B8" s="4" t="s">
        <v>28</v>
      </c>
      <c r="C8" s="3">
        <v>281656</v>
      </c>
      <c r="D8" s="3">
        <v>237758</v>
      </c>
      <c r="E8" s="3">
        <v>236630</v>
      </c>
      <c r="F8" s="3">
        <v>158898</v>
      </c>
      <c r="G8" s="3">
        <v>155219</v>
      </c>
      <c r="H8" s="14">
        <v>135431</v>
      </c>
      <c r="I8" s="3">
        <v>136887</v>
      </c>
      <c r="J8" s="14">
        <v>111066</v>
      </c>
      <c r="K8" s="14">
        <v>145546</v>
      </c>
      <c r="L8" s="14">
        <v>225757</v>
      </c>
      <c r="M8" s="14">
        <v>275238</v>
      </c>
      <c r="N8" s="14">
        <v>368187</v>
      </c>
    </row>
    <row r="9" spans="1:14" ht="22.5" customHeight="1" x14ac:dyDescent="0.25">
      <c r="A9" s="25"/>
      <c r="B9" s="4" t="s">
        <v>29</v>
      </c>
      <c r="C9" s="3">
        <v>10097</v>
      </c>
      <c r="D9" s="3">
        <v>10599</v>
      </c>
      <c r="E9" s="3">
        <v>9368</v>
      </c>
      <c r="F9" s="3">
        <v>7158</v>
      </c>
      <c r="G9" s="3">
        <v>5264</v>
      </c>
      <c r="H9" s="14">
        <v>4811</v>
      </c>
      <c r="I9" s="3">
        <v>4994</v>
      </c>
      <c r="J9" s="14">
        <v>6939</v>
      </c>
      <c r="K9" s="14">
        <v>6034</v>
      </c>
      <c r="L9" s="14">
        <v>7684</v>
      </c>
      <c r="M9" s="14">
        <v>8709</v>
      </c>
      <c r="N9" s="14">
        <v>10870</v>
      </c>
    </row>
    <row r="10" spans="1:14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2"/>
      <c r="B11" s="3" t="s">
        <v>32</v>
      </c>
      <c r="C11" s="3">
        <v>669</v>
      </c>
      <c r="D11" s="3">
        <v>456</v>
      </c>
      <c r="E11" s="3">
        <v>411</v>
      </c>
      <c r="F11" s="3">
        <v>331</v>
      </c>
      <c r="G11" s="3">
        <v>272</v>
      </c>
      <c r="H11" s="3">
        <v>210</v>
      </c>
      <c r="I11" s="3">
        <v>91</v>
      </c>
      <c r="J11" s="3">
        <v>238</v>
      </c>
      <c r="K11" s="3">
        <v>178</v>
      </c>
      <c r="L11" s="3">
        <v>345</v>
      </c>
      <c r="M11" s="3">
        <v>255</v>
      </c>
      <c r="N11" s="3">
        <v>533</v>
      </c>
    </row>
    <row r="12" spans="1:14" ht="22.5" customHeight="1" x14ac:dyDescent="0.25">
      <c r="A12" s="26" t="s">
        <v>15</v>
      </c>
      <c r="B12" s="27"/>
      <c r="C12" s="8">
        <f>SUM(C5:C9,C11)</f>
        <v>29754785</v>
      </c>
      <c r="D12" s="8">
        <f t="shared" ref="D12:N12" si="0">SUM(D5:D9,D11)</f>
        <v>24768087</v>
      </c>
      <c r="E12" s="8">
        <f t="shared" si="0"/>
        <v>27842257</v>
      </c>
      <c r="F12" s="8">
        <f t="shared" si="0"/>
        <v>25349405</v>
      </c>
      <c r="G12" s="8">
        <f t="shared" si="0"/>
        <v>24451829</v>
      </c>
      <c r="H12" s="8">
        <f t="shared" si="0"/>
        <v>23818604</v>
      </c>
      <c r="I12" s="8">
        <f t="shared" si="0"/>
        <v>26665172</v>
      </c>
      <c r="J12" s="8">
        <f t="shared" si="0"/>
        <v>24457026</v>
      </c>
      <c r="K12" s="8">
        <f t="shared" si="0"/>
        <v>23948722</v>
      </c>
      <c r="L12" s="8">
        <f t="shared" si="0"/>
        <v>26091229</v>
      </c>
      <c r="M12" s="8">
        <f t="shared" si="0"/>
        <v>28233975</v>
      </c>
      <c r="N12" s="8">
        <f t="shared" si="0"/>
        <v>28235659</v>
      </c>
    </row>
  </sheetData>
  <mergeCells count="5">
    <mergeCell ref="A2:N2"/>
    <mergeCell ref="B4:N4"/>
    <mergeCell ref="A5:A9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zoomScale="85" zoomScaleNormal="85" workbookViewId="0">
      <selection activeCell="N11" sqref="N11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14" width="19.42578125" style="1" customWidth="1"/>
    <col min="15" max="16384" width="9.140625" style="1"/>
  </cols>
  <sheetData>
    <row r="2" spans="1:14" ht="42.75" customHeight="1" x14ac:dyDescent="0.25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23" t="s">
        <v>34</v>
      </c>
      <c r="B5" s="3" t="s">
        <v>26</v>
      </c>
      <c r="C5" s="3">
        <v>262019.99999999997</v>
      </c>
      <c r="D5" s="3">
        <v>228482</v>
      </c>
      <c r="E5" s="3">
        <v>214064</v>
      </c>
      <c r="F5" s="3">
        <v>134180</v>
      </c>
      <c r="G5" s="3">
        <v>119572</v>
      </c>
      <c r="H5" s="3">
        <v>92492</v>
      </c>
      <c r="I5" s="3">
        <v>103123</v>
      </c>
      <c r="J5" s="3">
        <v>100641</v>
      </c>
      <c r="K5" s="3">
        <v>103246</v>
      </c>
      <c r="L5" s="3">
        <v>149804</v>
      </c>
      <c r="M5" s="3">
        <v>169423</v>
      </c>
      <c r="N5" s="3">
        <v>216336</v>
      </c>
    </row>
    <row r="6" spans="1:14" ht="22.5" customHeight="1" x14ac:dyDescent="0.25">
      <c r="A6" s="24"/>
      <c r="B6" s="4" t="s">
        <v>14</v>
      </c>
      <c r="C6" s="3">
        <v>27279061</v>
      </c>
      <c r="D6" s="3">
        <v>26556675</v>
      </c>
      <c r="E6" s="3">
        <v>27817959</v>
      </c>
      <c r="F6" s="3">
        <v>23622337</v>
      </c>
      <c r="G6" s="3">
        <v>24115067</v>
      </c>
      <c r="H6" s="14">
        <v>23821549</v>
      </c>
      <c r="I6" s="3">
        <v>24787473</v>
      </c>
      <c r="J6" s="14">
        <v>25197722</v>
      </c>
      <c r="K6" s="14">
        <v>23166854</v>
      </c>
      <c r="L6" s="14">
        <v>24460909</v>
      </c>
      <c r="M6" s="14">
        <v>27514400</v>
      </c>
      <c r="N6" s="14">
        <v>30841333</v>
      </c>
    </row>
    <row r="7" spans="1:14" ht="22.5" customHeight="1" x14ac:dyDescent="0.25">
      <c r="A7" s="24"/>
      <c r="B7" s="4" t="s">
        <v>27</v>
      </c>
      <c r="C7" s="3">
        <v>61147.000000000007</v>
      </c>
      <c r="D7" s="3">
        <v>46516</v>
      </c>
      <c r="E7" s="3">
        <v>38853</v>
      </c>
      <c r="F7" s="3">
        <v>12840</v>
      </c>
      <c r="G7" s="3">
        <v>6796</v>
      </c>
      <c r="H7" s="14">
        <v>830.00000000000011</v>
      </c>
      <c r="I7" s="3">
        <v>3866</v>
      </c>
      <c r="J7" s="14">
        <v>5036.0000000000009</v>
      </c>
      <c r="K7" s="14">
        <v>1492.9999999999998</v>
      </c>
      <c r="L7" s="14">
        <v>11873.999999999998</v>
      </c>
      <c r="M7" s="14">
        <v>104048</v>
      </c>
      <c r="N7" s="14">
        <v>19528.000000000004</v>
      </c>
    </row>
    <row r="8" spans="1:14" ht="22.5" customHeight="1" x14ac:dyDescent="0.25">
      <c r="A8" s="24"/>
      <c r="B8" s="4" t="s">
        <v>28</v>
      </c>
      <c r="C8" s="3">
        <v>349975</v>
      </c>
      <c r="D8" s="3">
        <v>337860</v>
      </c>
      <c r="E8" s="3">
        <v>310875</v>
      </c>
      <c r="F8" s="3">
        <v>190633</v>
      </c>
      <c r="G8" s="3">
        <v>201476</v>
      </c>
      <c r="H8" s="14">
        <v>175613</v>
      </c>
      <c r="I8" s="3">
        <v>212178</v>
      </c>
      <c r="J8" s="14">
        <v>199074</v>
      </c>
      <c r="K8" s="14">
        <v>187031</v>
      </c>
      <c r="L8" s="14">
        <v>262443</v>
      </c>
      <c r="M8" s="14">
        <v>286160.99999999994</v>
      </c>
      <c r="N8" s="14">
        <v>331345</v>
      </c>
    </row>
    <row r="9" spans="1:14" ht="22.5" customHeight="1" x14ac:dyDescent="0.25">
      <c r="A9" s="25"/>
      <c r="B9" s="4" t="s">
        <v>29</v>
      </c>
      <c r="C9" s="3">
        <v>12725</v>
      </c>
      <c r="D9" s="3">
        <v>9936</v>
      </c>
      <c r="E9" s="3">
        <v>9172</v>
      </c>
      <c r="F9" s="3">
        <v>11556.000000000002</v>
      </c>
      <c r="G9" s="3">
        <v>9643</v>
      </c>
      <c r="H9" s="14">
        <v>3623.9999999999995</v>
      </c>
      <c r="I9" s="3">
        <v>4265.0000000000009</v>
      </c>
      <c r="J9" s="14">
        <v>5755</v>
      </c>
      <c r="K9" s="14">
        <v>5221</v>
      </c>
      <c r="L9" s="14">
        <v>10556.000000000002</v>
      </c>
      <c r="M9" s="14">
        <v>15646.999999999998</v>
      </c>
      <c r="N9" s="14">
        <v>18997</v>
      </c>
    </row>
    <row r="10" spans="1:14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2"/>
      <c r="B11" s="3" t="s">
        <v>32</v>
      </c>
      <c r="C11" s="3">
        <v>763</v>
      </c>
      <c r="D11" s="3">
        <v>795.00000000000011</v>
      </c>
      <c r="E11" s="3">
        <v>143</v>
      </c>
      <c r="F11" s="3">
        <v>141</v>
      </c>
      <c r="G11" s="3">
        <v>162</v>
      </c>
      <c r="H11" s="3">
        <v>164.99999999999997</v>
      </c>
      <c r="I11" s="3">
        <v>199</v>
      </c>
      <c r="J11" s="3">
        <v>215</v>
      </c>
      <c r="K11" s="3">
        <v>252</v>
      </c>
      <c r="L11" s="3">
        <v>344</v>
      </c>
      <c r="M11" s="3">
        <v>450</v>
      </c>
      <c r="N11" s="3">
        <v>447.00000000000006</v>
      </c>
    </row>
    <row r="12" spans="1:14" ht="22.5" customHeight="1" x14ac:dyDescent="0.25">
      <c r="A12" s="26" t="s">
        <v>15</v>
      </c>
      <c r="B12" s="27"/>
      <c r="C12" s="8">
        <f>SUM(C5:C9,C11)</f>
        <v>27965691</v>
      </c>
      <c r="D12" s="8">
        <f t="shared" ref="D12:N12" si="0">SUM(D5:D9,D11)</f>
        <v>27180264</v>
      </c>
      <c r="E12" s="8">
        <f t="shared" si="0"/>
        <v>28391066</v>
      </c>
      <c r="F12" s="8">
        <f t="shared" si="0"/>
        <v>23971687</v>
      </c>
      <c r="G12" s="8">
        <f t="shared" si="0"/>
        <v>24452716</v>
      </c>
      <c r="H12" s="8">
        <f t="shared" si="0"/>
        <v>24094273</v>
      </c>
      <c r="I12" s="8">
        <f t="shared" si="0"/>
        <v>25111104</v>
      </c>
      <c r="J12" s="8">
        <f t="shared" si="0"/>
        <v>25508443</v>
      </c>
      <c r="K12" s="8">
        <f t="shared" si="0"/>
        <v>23464097</v>
      </c>
      <c r="L12" s="8">
        <f t="shared" si="0"/>
        <v>24895930</v>
      </c>
      <c r="M12" s="8">
        <f t="shared" si="0"/>
        <v>28090129</v>
      </c>
      <c r="N12" s="8">
        <f t="shared" si="0"/>
        <v>31427986</v>
      </c>
    </row>
    <row r="16" spans="1:14" ht="22.5" customHeight="1" x14ac:dyDescent="0.25">
      <c r="I16" s="19"/>
    </row>
  </sheetData>
  <mergeCells count="5">
    <mergeCell ref="A2:N2"/>
    <mergeCell ref="B4:N4"/>
    <mergeCell ref="A5:A9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J12" sqref="J12"/>
    </sheetView>
  </sheetViews>
  <sheetFormatPr defaultColWidth="9.140625" defaultRowHeight="22.5" customHeight="1" x14ac:dyDescent="0.25"/>
  <cols>
    <col min="1" max="1" width="27.285156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45" customHeight="1" x14ac:dyDescent="0.25">
      <c r="A5" s="13" t="s">
        <v>22</v>
      </c>
      <c r="B5" s="4" t="s">
        <v>14</v>
      </c>
      <c r="C5" s="3">
        <v>36110025</v>
      </c>
      <c r="D5" s="3">
        <v>30735455</v>
      </c>
      <c r="E5" s="3">
        <v>34149636</v>
      </c>
      <c r="F5" s="3">
        <v>29409416</v>
      </c>
      <c r="G5" s="3">
        <v>27445634</v>
      </c>
      <c r="H5" s="3">
        <v>30630921</v>
      </c>
      <c r="I5" s="3">
        <v>33841966</v>
      </c>
      <c r="J5" s="3">
        <v>30563501</v>
      </c>
      <c r="K5" s="3">
        <v>28707135</v>
      </c>
      <c r="L5" s="3">
        <v>31692233</v>
      </c>
      <c r="M5" s="3">
        <v>33462968</v>
      </c>
      <c r="N5" s="3">
        <v>32488080</v>
      </c>
    </row>
    <row r="6" spans="1:14" ht="22.5" customHeight="1" x14ac:dyDescent="0.25">
      <c r="A6" s="11"/>
      <c r="B6" s="21" t="s">
        <v>18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ht="22.5" customHeight="1" x14ac:dyDescent="0.25">
      <c r="A7" s="12"/>
      <c r="B7" s="3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22.5" customHeight="1" x14ac:dyDescent="0.25">
      <c r="A8" s="26" t="s">
        <v>15</v>
      </c>
      <c r="B8" s="27"/>
      <c r="C8" s="8">
        <f>C5</f>
        <v>36110025</v>
      </c>
      <c r="D8" s="8">
        <f t="shared" ref="D8:N8" si="0">D5</f>
        <v>30735455</v>
      </c>
      <c r="E8" s="8">
        <f t="shared" si="0"/>
        <v>34149636</v>
      </c>
      <c r="F8" s="8">
        <f t="shared" si="0"/>
        <v>29409416</v>
      </c>
      <c r="G8" s="8">
        <f t="shared" si="0"/>
        <v>27445634</v>
      </c>
      <c r="H8" s="8">
        <f t="shared" si="0"/>
        <v>30630921</v>
      </c>
      <c r="I8" s="8">
        <f t="shared" si="0"/>
        <v>33841966</v>
      </c>
      <c r="J8" s="8">
        <f t="shared" si="0"/>
        <v>30563501</v>
      </c>
      <c r="K8" s="8">
        <f t="shared" si="0"/>
        <v>28707135</v>
      </c>
      <c r="L8" s="8">
        <f t="shared" si="0"/>
        <v>31692233</v>
      </c>
      <c r="M8" s="8">
        <f t="shared" si="0"/>
        <v>33462968</v>
      </c>
      <c r="N8" s="8">
        <f t="shared" si="0"/>
        <v>32488080</v>
      </c>
    </row>
  </sheetData>
  <mergeCells count="4">
    <mergeCell ref="A2:N2"/>
    <mergeCell ref="B4:N4"/>
    <mergeCell ref="B6:N6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workbookViewId="0">
      <selection activeCell="B23" sqref="B23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45" customHeight="1" x14ac:dyDescent="0.25">
      <c r="A5" s="13" t="s">
        <v>22</v>
      </c>
      <c r="B5" s="4" t="s">
        <v>14</v>
      </c>
      <c r="C5" s="3">
        <v>29883582</v>
      </c>
      <c r="D5" s="3">
        <v>27623701</v>
      </c>
      <c r="E5" s="3">
        <v>28453164</v>
      </c>
      <c r="F5" s="3">
        <v>26428552</v>
      </c>
      <c r="G5" s="3">
        <v>25241738</v>
      </c>
      <c r="H5" s="3">
        <v>25907493</v>
      </c>
      <c r="I5" s="3">
        <v>27000654</v>
      </c>
      <c r="J5" s="3">
        <v>28608785</v>
      </c>
      <c r="K5" s="3">
        <v>26157550</v>
      </c>
      <c r="L5" s="3">
        <v>28075692</v>
      </c>
      <c r="M5" s="3">
        <v>28871188</v>
      </c>
      <c r="N5" s="3">
        <v>30431108</v>
      </c>
    </row>
    <row r="6" spans="1:14" ht="48" customHeight="1" x14ac:dyDescent="0.25">
      <c r="A6" s="13" t="s">
        <v>20</v>
      </c>
      <c r="B6" s="4" t="s">
        <v>14</v>
      </c>
      <c r="C6" s="3">
        <v>2150571</v>
      </c>
      <c r="D6" s="3">
        <v>1736795</v>
      </c>
      <c r="E6" s="3">
        <v>2046889</v>
      </c>
      <c r="F6" s="3">
        <v>1688995</v>
      </c>
      <c r="G6" s="3">
        <v>1655281</v>
      </c>
      <c r="H6" s="3">
        <v>1464422</v>
      </c>
      <c r="I6" s="3">
        <v>1470884</v>
      </c>
      <c r="J6" s="3">
        <v>1340296</v>
      </c>
      <c r="K6" s="3">
        <v>1136525</v>
      </c>
      <c r="L6" s="3">
        <v>1516231</v>
      </c>
      <c r="M6" s="3">
        <v>2094314</v>
      </c>
      <c r="N6" s="3">
        <v>2439764</v>
      </c>
    </row>
    <row r="7" spans="1:14" ht="22.5" customHeight="1" x14ac:dyDescent="0.25">
      <c r="A7" s="11"/>
      <c r="B7" s="21" t="s">
        <v>18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ht="22.5" customHeight="1" x14ac:dyDescent="0.25">
      <c r="A8" s="12"/>
      <c r="B8" s="3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26" t="s">
        <v>15</v>
      </c>
      <c r="B9" s="27"/>
      <c r="C9" s="8">
        <f t="shared" ref="C9:N9" si="0">C5+C6+C8</f>
        <v>32034153</v>
      </c>
      <c r="D9" s="8">
        <f t="shared" si="0"/>
        <v>29360496</v>
      </c>
      <c r="E9" s="8">
        <f t="shared" si="0"/>
        <v>30500053</v>
      </c>
      <c r="F9" s="8">
        <f t="shared" si="0"/>
        <v>28117547</v>
      </c>
      <c r="G9" s="8">
        <f t="shared" si="0"/>
        <v>26897019</v>
      </c>
      <c r="H9" s="8">
        <f t="shared" si="0"/>
        <v>27371915</v>
      </c>
      <c r="I9" s="8">
        <f t="shared" si="0"/>
        <v>28471538</v>
      </c>
      <c r="J9" s="8">
        <f t="shared" si="0"/>
        <v>29949081</v>
      </c>
      <c r="K9" s="8">
        <f t="shared" si="0"/>
        <v>27294075</v>
      </c>
      <c r="L9" s="8">
        <f t="shared" si="0"/>
        <v>29591923</v>
      </c>
      <c r="M9" s="8">
        <f t="shared" si="0"/>
        <v>30965502</v>
      </c>
      <c r="N9" s="8">
        <f t="shared" si="0"/>
        <v>32870872</v>
      </c>
    </row>
  </sheetData>
  <mergeCells count="4">
    <mergeCell ref="A2:N2"/>
    <mergeCell ref="B4:N4"/>
    <mergeCell ref="B7:N7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opLeftCell="F1" zoomScale="70" zoomScaleNormal="70" workbookViewId="0">
      <selection activeCell="L12" sqref="L12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45" customHeight="1" x14ac:dyDescent="0.25">
      <c r="A5" s="13" t="s">
        <v>24</v>
      </c>
      <c r="B5" s="4" t="s">
        <v>14</v>
      </c>
      <c r="C5" s="3">
        <v>28456034</v>
      </c>
      <c r="D5" s="3">
        <v>27411707.248986773</v>
      </c>
      <c r="E5" s="3">
        <v>27533938</v>
      </c>
      <c r="F5" s="14">
        <v>25351013</v>
      </c>
      <c r="G5" s="14">
        <v>24844466</v>
      </c>
      <c r="H5" s="14">
        <v>24079277</v>
      </c>
      <c r="I5" s="3">
        <v>27698972</v>
      </c>
      <c r="J5" s="14">
        <v>25640876</v>
      </c>
      <c r="K5" s="14">
        <v>24286195</v>
      </c>
      <c r="L5" s="14">
        <v>26016322</v>
      </c>
      <c r="M5" s="14">
        <v>28872457</v>
      </c>
      <c r="N5" s="14">
        <v>31638869</v>
      </c>
    </row>
    <row r="6" spans="1:14" ht="45" customHeight="1" x14ac:dyDescent="0.25">
      <c r="A6" s="13" t="s">
        <v>20</v>
      </c>
      <c r="B6" s="4" t="s">
        <v>14</v>
      </c>
      <c r="C6" s="3">
        <v>2282622</v>
      </c>
      <c r="D6" s="3">
        <v>1776052</v>
      </c>
      <c r="E6" s="3">
        <v>1830946</v>
      </c>
      <c r="F6" s="3">
        <v>1456491</v>
      </c>
      <c r="G6" s="3">
        <v>1484205.9999996983</v>
      </c>
      <c r="H6" s="3">
        <v>1392424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ht="22.5" customHeight="1" x14ac:dyDescent="0.25">
      <c r="A7" s="11"/>
      <c r="B7" s="21" t="s">
        <v>18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ht="22.5" customHeight="1" x14ac:dyDescent="0.25">
      <c r="A8" s="12"/>
      <c r="B8" s="3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22.5" customHeight="1" x14ac:dyDescent="0.25">
      <c r="A9" s="26" t="s">
        <v>15</v>
      </c>
      <c r="B9" s="27"/>
      <c r="C9" s="8">
        <f>C5+C6+C8</f>
        <v>30738656</v>
      </c>
      <c r="D9" s="8">
        <f t="shared" ref="D9:N9" si="0">D5+D6+D8</f>
        <v>29187759.248986773</v>
      </c>
      <c r="E9" s="8">
        <f t="shared" si="0"/>
        <v>29364884</v>
      </c>
      <c r="F9" s="8">
        <f t="shared" si="0"/>
        <v>26807504</v>
      </c>
      <c r="G9" s="8">
        <f t="shared" si="0"/>
        <v>26328671.999999698</v>
      </c>
      <c r="H9" s="8">
        <f t="shared" si="0"/>
        <v>25471701</v>
      </c>
      <c r="I9" s="8">
        <f t="shared" si="0"/>
        <v>27698972</v>
      </c>
      <c r="J9" s="8">
        <f t="shared" si="0"/>
        <v>25640876</v>
      </c>
      <c r="K9" s="8">
        <f t="shared" si="0"/>
        <v>24286195</v>
      </c>
      <c r="L9" s="8">
        <f t="shared" si="0"/>
        <v>26016322</v>
      </c>
      <c r="M9" s="8">
        <f t="shared" si="0"/>
        <v>28872457</v>
      </c>
      <c r="N9" s="8">
        <f t="shared" si="0"/>
        <v>31638869</v>
      </c>
    </row>
  </sheetData>
  <mergeCells count="4">
    <mergeCell ref="A2:N2"/>
    <mergeCell ref="B4:N4"/>
    <mergeCell ref="B7:N7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B1" zoomScale="70" zoomScaleNormal="70" workbookViewId="0">
      <selection activeCell="L18" sqref="L18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23" t="s">
        <v>24</v>
      </c>
      <c r="B5" s="3" t="s">
        <v>26</v>
      </c>
      <c r="C5" s="3">
        <v>302656</v>
      </c>
      <c r="D5" s="3">
        <v>267444</v>
      </c>
      <c r="E5" s="3">
        <v>230732</v>
      </c>
      <c r="F5" s="3">
        <v>186073</v>
      </c>
      <c r="G5" s="3">
        <v>140121</v>
      </c>
      <c r="H5" s="3">
        <v>184155</v>
      </c>
      <c r="I5" s="3">
        <v>123223</v>
      </c>
      <c r="J5" s="3">
        <v>112178</v>
      </c>
      <c r="K5" s="3">
        <v>143061</v>
      </c>
      <c r="L5" s="3">
        <v>209987</v>
      </c>
      <c r="M5" s="3">
        <v>247019</v>
      </c>
      <c r="N5" s="3">
        <v>277572</v>
      </c>
    </row>
    <row r="6" spans="1:14" ht="22.5" customHeight="1" x14ac:dyDescent="0.25">
      <c r="A6" s="24"/>
      <c r="B6" s="4" t="s">
        <v>14</v>
      </c>
      <c r="C6" s="3">
        <v>32825387.999999955</v>
      </c>
      <c r="D6" s="3">
        <v>30136919.00000003</v>
      </c>
      <c r="E6" s="3">
        <v>31971923</v>
      </c>
      <c r="F6" s="14">
        <v>29429330</v>
      </c>
      <c r="G6" s="14">
        <v>29380570.000000007</v>
      </c>
      <c r="H6" s="14">
        <v>31731540.000000007</v>
      </c>
      <c r="I6" s="3">
        <v>31576566.999999985</v>
      </c>
      <c r="J6" s="14">
        <v>31589975</v>
      </c>
      <c r="K6" s="14">
        <v>29773986</v>
      </c>
      <c r="L6" s="14">
        <v>32870224</v>
      </c>
      <c r="M6" s="14">
        <v>33632852</v>
      </c>
      <c r="N6" s="14">
        <v>35099439</v>
      </c>
    </row>
    <row r="7" spans="1:14" ht="22.5" customHeight="1" x14ac:dyDescent="0.25">
      <c r="A7" s="24"/>
      <c r="B7" s="4" t="s">
        <v>27</v>
      </c>
      <c r="C7" s="3">
        <v>120976</v>
      </c>
      <c r="D7" s="3">
        <v>93247.999999999985</v>
      </c>
      <c r="E7" s="3">
        <v>83012</v>
      </c>
      <c r="F7" s="14">
        <v>62766</v>
      </c>
      <c r="G7" s="14">
        <v>38149</v>
      </c>
      <c r="H7" s="14">
        <v>37400.000000000007</v>
      </c>
      <c r="I7" s="3">
        <v>27696</v>
      </c>
      <c r="J7" s="14">
        <v>32042</v>
      </c>
      <c r="K7" s="14">
        <v>46480</v>
      </c>
      <c r="L7" s="14">
        <v>94622</v>
      </c>
      <c r="M7" s="14">
        <v>86003</v>
      </c>
      <c r="N7" s="14">
        <v>91928</v>
      </c>
    </row>
    <row r="8" spans="1:14" ht="22.5" customHeight="1" x14ac:dyDescent="0.25">
      <c r="A8" s="24"/>
      <c r="B8" s="4" t="s">
        <v>28</v>
      </c>
      <c r="C8" s="3">
        <v>422602</v>
      </c>
      <c r="D8" s="3">
        <v>399568</v>
      </c>
      <c r="E8" s="3">
        <v>373071</v>
      </c>
      <c r="F8" s="14">
        <v>253755</v>
      </c>
      <c r="G8" s="14">
        <v>191967</v>
      </c>
      <c r="H8" s="14">
        <v>179491</v>
      </c>
      <c r="I8" s="3">
        <v>177483</v>
      </c>
      <c r="J8" s="14">
        <v>184814</v>
      </c>
      <c r="K8" s="14">
        <v>218311</v>
      </c>
      <c r="L8" s="14">
        <v>329004</v>
      </c>
      <c r="M8" s="14">
        <v>347898</v>
      </c>
      <c r="N8" s="14">
        <v>440231</v>
      </c>
    </row>
    <row r="9" spans="1:14" ht="22.5" customHeight="1" x14ac:dyDescent="0.25">
      <c r="A9" s="25"/>
      <c r="B9" s="4" t="s">
        <v>29</v>
      </c>
      <c r="C9" s="3">
        <v>8540</v>
      </c>
      <c r="D9" s="3">
        <v>8721</v>
      </c>
      <c r="E9" s="3">
        <v>7011</v>
      </c>
      <c r="F9" s="14">
        <v>5179</v>
      </c>
      <c r="G9" s="14">
        <v>3678</v>
      </c>
      <c r="H9" s="14">
        <v>3532</v>
      </c>
      <c r="I9" s="3">
        <v>2984</v>
      </c>
      <c r="J9" s="14">
        <v>2853</v>
      </c>
      <c r="K9" s="14">
        <v>3891</v>
      </c>
      <c r="L9" s="14">
        <v>4210</v>
      </c>
      <c r="M9" s="14">
        <v>7793</v>
      </c>
      <c r="N9" s="14">
        <v>7810</v>
      </c>
    </row>
    <row r="10" spans="1:14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2"/>
      <c r="B11" s="3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ht="22.5" customHeight="1" x14ac:dyDescent="0.25">
      <c r="A12" s="26" t="s">
        <v>15</v>
      </c>
      <c r="B12" s="27"/>
      <c r="C12" s="8">
        <f>SUM(C5:C9,C11)</f>
        <v>33680161.999999955</v>
      </c>
      <c r="D12" s="8">
        <f t="shared" ref="D12:N12" si="0">SUM(D5:D9,D11)</f>
        <v>30905900.00000003</v>
      </c>
      <c r="E12" s="8">
        <f t="shared" si="0"/>
        <v>32665749</v>
      </c>
      <c r="F12" s="8">
        <f t="shared" si="0"/>
        <v>29937103</v>
      </c>
      <c r="G12" s="8">
        <f t="shared" ref="G12" si="1">SUM(G5:G9,G11)</f>
        <v>29754485.000000007</v>
      </c>
      <c r="H12" s="8">
        <f t="shared" si="0"/>
        <v>32136118.000000007</v>
      </c>
      <c r="I12" s="8">
        <f t="shared" ref="I12:J12" si="2">SUM(I5:I9,I11)</f>
        <v>31907952.999999985</v>
      </c>
      <c r="J12" s="8">
        <f t="shared" si="2"/>
        <v>31921862</v>
      </c>
      <c r="K12" s="8">
        <f t="shared" si="0"/>
        <v>30185729</v>
      </c>
      <c r="L12" s="8">
        <f t="shared" si="0"/>
        <v>33508047</v>
      </c>
      <c r="M12" s="8">
        <f t="shared" si="0"/>
        <v>34321565</v>
      </c>
      <c r="N12" s="8">
        <f t="shared" si="0"/>
        <v>35916980</v>
      </c>
    </row>
  </sheetData>
  <mergeCells count="5">
    <mergeCell ref="A2:N2"/>
    <mergeCell ref="B4:N4"/>
    <mergeCell ref="B10:N10"/>
    <mergeCell ref="A12:B12"/>
    <mergeCell ref="A5:A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opLeftCell="B1" zoomScale="82" zoomScaleNormal="82" workbookViewId="0">
      <selection activeCell="N5" sqref="N5:N9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2.5" customHeight="1" x14ac:dyDescent="0.25">
      <c r="A5" s="23" t="s">
        <v>24</v>
      </c>
      <c r="B5" s="3" t="s">
        <v>26</v>
      </c>
      <c r="C5" s="3">
        <v>286869</v>
      </c>
      <c r="D5" s="3">
        <v>262135</v>
      </c>
      <c r="E5" s="3">
        <v>297084</v>
      </c>
      <c r="F5" s="3">
        <v>219622</v>
      </c>
      <c r="G5" s="3">
        <v>150529</v>
      </c>
      <c r="H5" s="3">
        <v>139814</v>
      </c>
      <c r="I5" s="3">
        <v>146840</v>
      </c>
      <c r="J5" s="3">
        <v>143964</v>
      </c>
      <c r="K5" s="3">
        <v>159166</v>
      </c>
      <c r="L5" s="3">
        <v>205327</v>
      </c>
      <c r="M5" s="3">
        <v>247061</v>
      </c>
      <c r="N5" s="3">
        <v>289443</v>
      </c>
    </row>
    <row r="6" spans="1:14" ht="22.5" customHeight="1" x14ac:dyDescent="0.25">
      <c r="A6" s="24"/>
      <c r="B6" s="4" t="s">
        <v>14</v>
      </c>
      <c r="C6" s="3">
        <v>33387636</v>
      </c>
      <c r="D6" s="3">
        <v>32600352.999999985</v>
      </c>
      <c r="E6" s="3">
        <v>38736767.00000003</v>
      </c>
      <c r="F6" s="14">
        <v>32235353.999999993</v>
      </c>
      <c r="G6" s="14">
        <v>27988369.999999985</v>
      </c>
      <c r="H6" s="14">
        <v>29678188.000000022</v>
      </c>
      <c r="I6" s="14">
        <v>33792424</v>
      </c>
      <c r="J6" s="14">
        <v>32444244</v>
      </c>
      <c r="K6" s="14">
        <v>30680903</v>
      </c>
      <c r="L6" s="14">
        <v>34550960</v>
      </c>
      <c r="M6" s="14">
        <v>35416463.000000015</v>
      </c>
      <c r="N6" s="14">
        <v>36343105.999999978</v>
      </c>
    </row>
    <row r="7" spans="1:14" ht="22.5" customHeight="1" x14ac:dyDescent="0.25">
      <c r="A7" s="24"/>
      <c r="B7" s="4" t="s">
        <v>27</v>
      </c>
      <c r="C7" s="3">
        <v>123333</v>
      </c>
      <c r="D7" s="3">
        <v>93443</v>
      </c>
      <c r="E7" s="3">
        <v>116790</v>
      </c>
      <c r="F7" s="14">
        <v>74434</v>
      </c>
      <c r="G7" s="14">
        <v>54765</v>
      </c>
      <c r="H7" s="14">
        <v>43273</v>
      </c>
      <c r="I7" s="14">
        <v>41862</v>
      </c>
      <c r="J7" s="14">
        <v>51500</v>
      </c>
      <c r="K7" s="14">
        <v>51172.000000000007</v>
      </c>
      <c r="L7" s="14">
        <v>45994</v>
      </c>
      <c r="M7" s="14">
        <v>87139</v>
      </c>
      <c r="N7" s="14">
        <v>129579.00000000001</v>
      </c>
    </row>
    <row r="8" spans="1:14" ht="22.5" customHeight="1" x14ac:dyDescent="0.25">
      <c r="A8" s="24"/>
      <c r="B8" s="4" t="s">
        <v>28</v>
      </c>
      <c r="C8" s="3">
        <v>475941</v>
      </c>
      <c r="D8" s="3">
        <v>429404</v>
      </c>
      <c r="E8" s="3">
        <v>456184</v>
      </c>
      <c r="F8" s="14">
        <v>329412</v>
      </c>
      <c r="G8" s="14">
        <v>187133</v>
      </c>
      <c r="H8" s="14">
        <v>189424</v>
      </c>
      <c r="I8" s="14">
        <v>217958</v>
      </c>
      <c r="J8" s="14">
        <v>188533</v>
      </c>
      <c r="K8" s="14">
        <v>201167</v>
      </c>
      <c r="L8" s="14">
        <v>311183</v>
      </c>
      <c r="M8" s="14">
        <v>423620</v>
      </c>
      <c r="N8" s="14">
        <v>446113</v>
      </c>
    </row>
    <row r="9" spans="1:14" ht="22.5" customHeight="1" x14ac:dyDescent="0.25">
      <c r="A9" s="25"/>
      <c r="B9" s="4" t="s">
        <v>29</v>
      </c>
      <c r="C9" s="3">
        <v>8463</v>
      </c>
      <c r="D9" s="3">
        <v>8499</v>
      </c>
      <c r="E9" s="3">
        <v>8353</v>
      </c>
      <c r="F9" s="14">
        <v>6393</v>
      </c>
      <c r="G9" s="14">
        <v>3320</v>
      </c>
      <c r="H9" s="14">
        <v>2316</v>
      </c>
      <c r="I9" s="14">
        <v>7472</v>
      </c>
      <c r="J9" s="14">
        <v>2502</v>
      </c>
      <c r="K9" s="14">
        <v>3261</v>
      </c>
      <c r="L9" s="14">
        <v>3997</v>
      </c>
      <c r="M9" s="14">
        <v>8229</v>
      </c>
      <c r="N9" s="14">
        <v>7976</v>
      </c>
    </row>
    <row r="10" spans="1:14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2.5" customHeight="1" x14ac:dyDescent="0.25">
      <c r="A11" s="12"/>
      <c r="B11" s="3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ht="22.5" customHeight="1" x14ac:dyDescent="0.25">
      <c r="A12" s="26" t="s">
        <v>15</v>
      </c>
      <c r="B12" s="27"/>
      <c r="C12" s="8">
        <f>SUM(C5:C9,C11)</f>
        <v>34282242</v>
      </c>
      <c r="D12" s="8">
        <f t="shared" ref="D12:N12" si="0">SUM(D5:D9,D11)</f>
        <v>33393833.999999985</v>
      </c>
      <c r="E12" s="8">
        <f t="shared" si="0"/>
        <v>39615178.00000003</v>
      </c>
      <c r="F12" s="8">
        <f t="shared" si="0"/>
        <v>32865214.999999993</v>
      </c>
      <c r="G12" s="8">
        <f t="shared" si="0"/>
        <v>28384116.999999985</v>
      </c>
      <c r="H12" s="8">
        <f t="shared" si="0"/>
        <v>30053015.000000022</v>
      </c>
      <c r="I12" s="8">
        <f t="shared" si="0"/>
        <v>34206556</v>
      </c>
      <c r="J12" s="8">
        <f t="shared" si="0"/>
        <v>32830743</v>
      </c>
      <c r="K12" s="8">
        <f t="shared" si="0"/>
        <v>31095669</v>
      </c>
      <c r="L12" s="8">
        <f t="shared" si="0"/>
        <v>35117461</v>
      </c>
      <c r="M12" s="8">
        <f t="shared" si="0"/>
        <v>36182512.000000015</v>
      </c>
      <c r="N12" s="8">
        <f t="shared" si="0"/>
        <v>37216216.999999978</v>
      </c>
    </row>
  </sheetData>
  <mergeCells count="5">
    <mergeCell ref="A2:N2"/>
    <mergeCell ref="B4:N4"/>
    <mergeCell ref="A5:A9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zoomScale="55" zoomScaleNormal="55" workbookViewId="0">
      <selection activeCell="N5" sqref="N5:N9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14" width="19.42578125" style="1" customWidth="1"/>
    <col min="15" max="15" width="9.140625" style="16"/>
    <col min="16" max="16" width="9.140625" style="1"/>
    <col min="17" max="17" width="11.5703125" style="16" bestFit="1" customWidth="1"/>
    <col min="18" max="16384" width="9.140625" style="1"/>
  </cols>
  <sheetData>
    <row r="2" spans="1:17" ht="42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15"/>
      <c r="Q3" s="15"/>
    </row>
    <row r="4" spans="1:17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7" ht="22.5" customHeight="1" x14ac:dyDescent="0.25">
      <c r="A5" s="23" t="s">
        <v>24</v>
      </c>
      <c r="B5" s="3" t="s">
        <v>26</v>
      </c>
      <c r="C5" s="3">
        <v>307440</v>
      </c>
      <c r="D5" s="3">
        <v>261024.99999999997</v>
      </c>
      <c r="E5" s="3">
        <v>254392</v>
      </c>
      <c r="F5" s="3">
        <v>168534</v>
      </c>
      <c r="G5" s="3">
        <v>130334</v>
      </c>
      <c r="H5" s="3">
        <v>124424</v>
      </c>
      <c r="I5" s="3">
        <v>130600</v>
      </c>
      <c r="J5" s="3">
        <v>128621.00000000001</v>
      </c>
      <c r="K5" s="3">
        <v>152782</v>
      </c>
      <c r="L5" s="3">
        <f>'[1]2604'!$G$12*1000</f>
        <v>190620</v>
      </c>
      <c r="M5" s="3">
        <v>237203</v>
      </c>
      <c r="N5" s="3">
        <v>287602</v>
      </c>
      <c r="O5" s="16">
        <f>N5/M5</f>
        <v>1.2124720176389001</v>
      </c>
      <c r="Q5" s="17">
        <f>AVERAGE(C5:N5)</f>
        <v>197798.08333333334</v>
      </c>
    </row>
    <row r="6" spans="1:17" ht="22.5" customHeight="1" x14ac:dyDescent="0.25">
      <c r="A6" s="24"/>
      <c r="B6" s="4" t="s">
        <v>14</v>
      </c>
      <c r="C6" s="3">
        <v>36393545.000000007</v>
      </c>
      <c r="D6" s="3">
        <v>33209467.999999993</v>
      </c>
      <c r="E6" s="3">
        <v>36527312.000000007</v>
      </c>
      <c r="F6" s="3">
        <v>34999628.999999993</v>
      </c>
      <c r="G6" s="3">
        <v>33146997.000000015</v>
      </c>
      <c r="H6" s="14">
        <v>27433930</v>
      </c>
      <c r="I6" s="14">
        <v>31009608.999999978</v>
      </c>
      <c r="J6" s="14">
        <v>32296452.000000037</v>
      </c>
      <c r="K6" s="14">
        <v>29184538.999999978</v>
      </c>
      <c r="L6" s="14">
        <f>[2]Услуги!U3+'[1]2604'!$G$11*1000</f>
        <v>30947624</v>
      </c>
      <c r="M6" s="14">
        <v>33265621.999999993</v>
      </c>
      <c r="N6" s="14">
        <v>31602500.000000037</v>
      </c>
      <c r="O6" s="16">
        <f t="shared" ref="O6:O9" si="0">N6/M6</f>
        <v>0.95000478271532229</v>
      </c>
      <c r="Q6" s="17">
        <f t="shared" ref="Q6:Q11" si="1">AVERAGE(C6:N6)</f>
        <v>32501435.58333334</v>
      </c>
    </row>
    <row r="7" spans="1:17" ht="22.5" customHeight="1" x14ac:dyDescent="0.25">
      <c r="A7" s="24"/>
      <c r="B7" s="4" t="s">
        <v>27</v>
      </c>
      <c r="C7" s="3">
        <v>111307</v>
      </c>
      <c r="D7" s="3">
        <v>89417</v>
      </c>
      <c r="E7" s="3">
        <v>95089</v>
      </c>
      <c r="F7" s="3">
        <v>32677</v>
      </c>
      <c r="G7" s="3">
        <v>14430</v>
      </c>
      <c r="H7" s="14">
        <v>2082</v>
      </c>
      <c r="I7" s="14">
        <v>14404</v>
      </c>
      <c r="J7" s="14">
        <v>18277</v>
      </c>
      <c r="K7" s="14">
        <v>7412</v>
      </c>
      <c r="L7" s="14">
        <f>'[1]2604'!$G$9*1000</f>
        <v>36486.000000000007</v>
      </c>
      <c r="M7" s="14">
        <v>38861.000000000007</v>
      </c>
      <c r="N7" s="14">
        <v>54077.999999999993</v>
      </c>
      <c r="O7" s="16">
        <f t="shared" si="0"/>
        <v>1.3915751010010031</v>
      </c>
      <c r="Q7" s="17">
        <f t="shared" si="1"/>
        <v>42876.666666666664</v>
      </c>
    </row>
    <row r="8" spans="1:17" ht="22.5" customHeight="1" x14ac:dyDescent="0.25">
      <c r="A8" s="24"/>
      <c r="B8" s="4" t="s">
        <v>28</v>
      </c>
      <c r="C8" s="3">
        <v>412281</v>
      </c>
      <c r="D8" s="3">
        <v>393188</v>
      </c>
      <c r="E8" s="3">
        <v>363113</v>
      </c>
      <c r="F8" s="3">
        <v>261700</v>
      </c>
      <c r="G8" s="3">
        <v>178031</v>
      </c>
      <c r="H8" s="14">
        <v>173752</v>
      </c>
      <c r="I8" s="14">
        <v>185536</v>
      </c>
      <c r="J8" s="14">
        <v>189956</v>
      </c>
      <c r="K8" s="14">
        <v>194509</v>
      </c>
      <c r="L8" s="14">
        <f>'[1]2604'!$G$10*1000</f>
        <v>278867</v>
      </c>
      <c r="M8" s="14">
        <v>308050</v>
      </c>
      <c r="N8" s="14">
        <v>379389</v>
      </c>
      <c r="O8" s="16">
        <f t="shared" si="0"/>
        <v>1.2315825353027106</v>
      </c>
      <c r="Q8" s="17">
        <f t="shared" si="1"/>
        <v>276531</v>
      </c>
    </row>
    <row r="9" spans="1:17" ht="22.5" customHeight="1" x14ac:dyDescent="0.25">
      <c r="A9" s="25"/>
      <c r="B9" s="4" t="s">
        <v>29</v>
      </c>
      <c r="C9" s="3">
        <v>5745</v>
      </c>
      <c r="D9" s="3">
        <v>8163</v>
      </c>
      <c r="E9" s="3">
        <v>5259</v>
      </c>
      <c r="F9" s="3">
        <v>7034</v>
      </c>
      <c r="G9" s="3">
        <v>3319</v>
      </c>
      <c r="H9" s="14">
        <v>2908</v>
      </c>
      <c r="I9" s="14">
        <v>2197</v>
      </c>
      <c r="J9" s="14">
        <v>7060</v>
      </c>
      <c r="K9" s="14">
        <v>8282</v>
      </c>
      <c r="L9" s="14">
        <f>'[1]2604'!$G$8*1000</f>
        <v>7529</v>
      </c>
      <c r="M9" s="14">
        <v>10491</v>
      </c>
      <c r="N9" s="14">
        <v>12340</v>
      </c>
      <c r="O9" s="16">
        <f t="shared" si="0"/>
        <v>1.1762463063578306</v>
      </c>
      <c r="Q9" s="17">
        <f t="shared" si="1"/>
        <v>6693.916666666667</v>
      </c>
    </row>
    <row r="10" spans="1:17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  <c r="Q10" s="17"/>
    </row>
    <row r="11" spans="1:17" ht="22.5" customHeight="1" x14ac:dyDescent="0.25">
      <c r="A11" s="12"/>
      <c r="B11" s="3" t="s">
        <v>32</v>
      </c>
      <c r="C11" s="3">
        <v>296</v>
      </c>
      <c r="D11" s="3">
        <v>416</v>
      </c>
      <c r="E11" s="3">
        <v>265</v>
      </c>
      <c r="F11" s="3">
        <v>106</v>
      </c>
      <c r="G11" s="3">
        <v>86</v>
      </c>
      <c r="H11" s="3">
        <v>113</v>
      </c>
      <c r="I11" s="3">
        <v>169</v>
      </c>
      <c r="J11" s="3">
        <v>332</v>
      </c>
      <c r="K11" s="3">
        <v>450</v>
      </c>
      <c r="L11" s="3">
        <v>786</v>
      </c>
      <c r="M11" s="3">
        <v>863</v>
      </c>
      <c r="N11" s="3">
        <v>137</v>
      </c>
      <c r="O11" s="16">
        <f>N11/M11</f>
        <v>0.15874855156431056</v>
      </c>
      <c r="Q11" s="17">
        <f t="shared" si="1"/>
        <v>334.91666666666669</v>
      </c>
    </row>
    <row r="12" spans="1:17" ht="22.5" customHeight="1" x14ac:dyDescent="0.25">
      <c r="A12" s="26" t="s">
        <v>15</v>
      </c>
      <c r="B12" s="27"/>
      <c r="C12" s="8">
        <f>SUM(C5:C9,C11)</f>
        <v>37230614.000000007</v>
      </c>
      <c r="D12" s="8">
        <f t="shared" ref="D12:N12" si="2">SUM(D5:D9,D11)</f>
        <v>33961676.999999993</v>
      </c>
      <c r="E12" s="8">
        <f t="shared" si="2"/>
        <v>37245430.000000007</v>
      </c>
      <c r="F12" s="8">
        <f t="shared" si="2"/>
        <v>35469679.999999993</v>
      </c>
      <c r="G12" s="8">
        <f t="shared" si="2"/>
        <v>33473197.000000015</v>
      </c>
      <c r="H12" s="8">
        <f t="shared" si="2"/>
        <v>27737209</v>
      </c>
      <c r="I12" s="8">
        <f t="shared" si="2"/>
        <v>31342514.999999978</v>
      </c>
      <c r="J12" s="8">
        <f t="shared" si="2"/>
        <v>32640698.000000037</v>
      </c>
      <c r="K12" s="8">
        <f t="shared" si="2"/>
        <v>29547973.999999978</v>
      </c>
      <c r="L12" s="8">
        <f t="shared" si="2"/>
        <v>31461912</v>
      </c>
      <c r="M12" s="8">
        <f t="shared" si="2"/>
        <v>33861089.999999993</v>
      </c>
      <c r="N12" s="8">
        <f t="shared" si="2"/>
        <v>32336046.000000037</v>
      </c>
    </row>
  </sheetData>
  <mergeCells count="5">
    <mergeCell ref="A2:N2"/>
    <mergeCell ref="B4:N4"/>
    <mergeCell ref="A5:A9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zoomScale="70" zoomScaleNormal="70" workbookViewId="0">
      <selection activeCell="V11" sqref="V11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6" width="19.42578125" style="1" customWidth="1"/>
    <col min="7" max="7" width="19.42578125" style="1" hidden="1" customWidth="1"/>
    <col min="8" max="9" width="19.42578125" style="1" customWidth="1"/>
    <col min="10" max="10" width="19.42578125" style="1" hidden="1" customWidth="1"/>
    <col min="11" max="11" width="19.42578125" style="1" customWidth="1"/>
    <col min="12" max="12" width="19.42578125" style="1" hidden="1" customWidth="1"/>
    <col min="13" max="13" width="19.42578125" style="1" customWidth="1"/>
    <col min="14" max="14" width="19.42578125" style="1" hidden="1" customWidth="1"/>
    <col min="15" max="15" width="19.42578125" style="1" customWidth="1"/>
    <col min="16" max="16" width="19.42578125" style="1" hidden="1" customWidth="1"/>
    <col min="17" max="17" width="19.42578125" style="1" customWidth="1"/>
    <col min="18" max="18" width="19.42578125" style="1" hidden="1" customWidth="1"/>
    <col min="19" max="19" width="19.42578125" style="1" customWidth="1"/>
    <col min="20" max="20" width="19.42578125" style="1" hidden="1" customWidth="1"/>
    <col min="21" max="21" width="19.42578125" style="1" customWidth="1"/>
    <col min="22" max="22" width="9.140625" style="16"/>
    <col min="23" max="16384" width="9.140625" style="1"/>
  </cols>
  <sheetData>
    <row r="2" spans="1:22" ht="42.7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2" s="2" customFormat="1" ht="33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/>
      <c r="H3" s="7" t="s">
        <v>6</v>
      </c>
      <c r="I3" s="7" t="s">
        <v>7</v>
      </c>
      <c r="J3" s="7"/>
      <c r="K3" s="7" t="s">
        <v>8</v>
      </c>
      <c r="L3" s="7"/>
      <c r="M3" s="7" t="s">
        <v>9</v>
      </c>
      <c r="N3" s="7"/>
      <c r="O3" s="7" t="s">
        <v>10</v>
      </c>
      <c r="P3" s="7"/>
      <c r="Q3" s="7" t="s">
        <v>11</v>
      </c>
      <c r="R3" s="7"/>
      <c r="S3" s="7" t="s">
        <v>12</v>
      </c>
      <c r="T3" s="7"/>
      <c r="U3" s="7" t="s">
        <v>13</v>
      </c>
      <c r="V3" s="15"/>
    </row>
    <row r="4" spans="1:22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2" ht="22.5" customHeight="1" x14ac:dyDescent="0.25">
      <c r="A5" s="23" t="s">
        <v>34</v>
      </c>
      <c r="B5" s="3" t="s">
        <v>26</v>
      </c>
      <c r="C5" s="3">
        <v>283936</v>
      </c>
      <c r="D5" s="3">
        <v>223740</v>
      </c>
      <c r="E5" s="3">
        <v>219235</v>
      </c>
      <c r="F5" s="3">
        <v>199812</v>
      </c>
      <c r="G5" s="3">
        <v>0.77333950419499919</v>
      </c>
      <c r="H5" s="3">
        <v>156181</v>
      </c>
      <c r="I5" s="3">
        <v>137936</v>
      </c>
      <c r="J5" s="3">
        <v>1.0496367260335626</v>
      </c>
      <c r="K5" s="3">
        <v>134059</v>
      </c>
      <c r="L5" s="3">
        <v>0.98484686064318538</v>
      </c>
      <c r="M5" s="3">
        <v>137417</v>
      </c>
      <c r="N5" s="3">
        <v>1.1878464636412405</v>
      </c>
      <c r="O5" s="3">
        <v>136039</v>
      </c>
      <c r="P5" s="3">
        <v>1.2476600646673037</v>
      </c>
      <c r="Q5" s="3">
        <v>180041</v>
      </c>
      <c r="R5" s="3">
        <v>1.2443762459343195</v>
      </c>
      <c r="S5" s="3">
        <v>223023</v>
      </c>
      <c r="T5" s="3">
        <v>1.2124720176389001</v>
      </c>
      <c r="U5" s="3">
        <v>283533</v>
      </c>
      <c r="V5" s="16">
        <f>'2021'!C5/'2020'!U5</f>
        <v>1.0083693961549449</v>
      </c>
    </row>
    <row r="6" spans="1:22" ht="22.5" customHeight="1" x14ac:dyDescent="0.25">
      <c r="A6" s="24"/>
      <c r="B6" s="4" t="s">
        <v>14</v>
      </c>
      <c r="C6" s="3">
        <v>31159151.999999993</v>
      </c>
      <c r="D6" s="3">
        <v>28830386.999999985</v>
      </c>
      <c r="E6" s="3">
        <v>31099473</v>
      </c>
      <c r="F6" s="3">
        <v>27365381.999999985</v>
      </c>
      <c r="G6" s="3">
        <v>0.94706709605407591</v>
      </c>
      <c r="H6" s="3">
        <v>23850467.999999985</v>
      </c>
      <c r="I6" s="14">
        <v>23662866.00000003</v>
      </c>
      <c r="J6" s="14">
        <v>1.1303378334784691</v>
      </c>
      <c r="K6" s="3">
        <v>26786636</v>
      </c>
      <c r="L6" s="3">
        <v>1.0414982014123448</v>
      </c>
      <c r="M6" s="14">
        <v>27279751.99999997</v>
      </c>
      <c r="N6" s="14">
        <v>0.90364536017764252</v>
      </c>
      <c r="O6" s="14">
        <v>27733919.000000037</v>
      </c>
      <c r="P6" s="14">
        <v>1.0604116104078267</v>
      </c>
      <c r="Q6" s="14">
        <v>28806072.999999985</v>
      </c>
      <c r="R6" s="14">
        <v>1.0749006773508685</v>
      </c>
      <c r="S6" s="14">
        <v>30664505.999999993</v>
      </c>
      <c r="T6" s="14">
        <v>0.95000478271532229</v>
      </c>
      <c r="U6" s="14">
        <v>34643015.00000003</v>
      </c>
      <c r="V6" s="16">
        <f>'2021'!C6/'2020'!U6</f>
        <v>0.90309111374976958</v>
      </c>
    </row>
    <row r="7" spans="1:22" ht="22.5" customHeight="1" x14ac:dyDescent="0.25">
      <c r="A7" s="24"/>
      <c r="B7" s="4" t="s">
        <v>27</v>
      </c>
      <c r="C7" s="3">
        <v>70350</v>
      </c>
      <c r="D7" s="3">
        <v>49911</v>
      </c>
      <c r="E7" s="3">
        <v>35637</v>
      </c>
      <c r="F7" s="3">
        <v>29329</v>
      </c>
      <c r="G7" s="3">
        <v>0.44159500566147442</v>
      </c>
      <c r="H7" s="3">
        <v>20540</v>
      </c>
      <c r="I7" s="14">
        <v>5729</v>
      </c>
      <c r="J7" s="14">
        <v>6.9183477425552358</v>
      </c>
      <c r="K7" s="3">
        <v>17660</v>
      </c>
      <c r="L7" s="3">
        <v>1.2688836434323798</v>
      </c>
      <c r="M7" s="14">
        <v>28142.000000000004</v>
      </c>
      <c r="N7" s="14">
        <v>0.40553701373310719</v>
      </c>
      <c r="O7" s="14">
        <v>18131.999999999996</v>
      </c>
      <c r="P7" s="14">
        <v>4.9225580140313019</v>
      </c>
      <c r="Q7" s="14">
        <v>31775</v>
      </c>
      <c r="R7" s="14">
        <v>1.0650934605053992</v>
      </c>
      <c r="S7" s="14">
        <v>91061</v>
      </c>
      <c r="T7" s="14">
        <v>1.3915751010010031</v>
      </c>
      <c r="U7" s="14">
        <v>157507</v>
      </c>
      <c r="V7" s="16">
        <f>'2021'!C7/'2020'!U7</f>
        <v>0.28381595738602095</v>
      </c>
    </row>
    <row r="8" spans="1:22" ht="22.5" customHeight="1" x14ac:dyDescent="0.25">
      <c r="A8" s="24"/>
      <c r="B8" s="4" t="s">
        <v>28</v>
      </c>
      <c r="C8" s="3">
        <v>359086</v>
      </c>
      <c r="D8" s="3">
        <v>338788</v>
      </c>
      <c r="E8" s="3">
        <v>331885</v>
      </c>
      <c r="F8" s="3">
        <v>216979</v>
      </c>
      <c r="G8" s="3">
        <v>0.68028658769583494</v>
      </c>
      <c r="H8" s="3">
        <v>176097</v>
      </c>
      <c r="I8" s="14">
        <v>162274</v>
      </c>
      <c r="J8" s="14">
        <v>1.06782080206271</v>
      </c>
      <c r="K8" s="3">
        <v>182416</v>
      </c>
      <c r="L8" s="3">
        <v>1.023822869955157</v>
      </c>
      <c r="M8" s="14">
        <v>180456</v>
      </c>
      <c r="N8" s="14">
        <v>1.0239687085430311</v>
      </c>
      <c r="O8" s="14">
        <v>197111</v>
      </c>
      <c r="P8" s="14">
        <v>1.4336971554015496</v>
      </c>
      <c r="Q8" s="14">
        <v>236098</v>
      </c>
      <c r="R8" s="14">
        <v>1.1046484524881037</v>
      </c>
      <c r="S8" s="14">
        <v>301919</v>
      </c>
      <c r="T8" s="14">
        <v>1.2315825353027106</v>
      </c>
      <c r="U8" s="14">
        <v>372172</v>
      </c>
      <c r="V8" s="16">
        <f>'2021'!C8/'2020'!U8</f>
        <v>0.94210472577195492</v>
      </c>
    </row>
    <row r="9" spans="1:22" ht="22.5" customHeight="1" x14ac:dyDescent="0.25">
      <c r="A9" s="25"/>
      <c r="B9" s="4" t="s">
        <v>29</v>
      </c>
      <c r="C9" s="3">
        <v>12052</v>
      </c>
      <c r="D9" s="3">
        <v>13240</v>
      </c>
      <c r="E9" s="3">
        <v>8809</v>
      </c>
      <c r="F9" s="3">
        <v>10249</v>
      </c>
      <c r="G9" s="3">
        <v>0.4718510093829969</v>
      </c>
      <c r="H9" s="3">
        <v>6486</v>
      </c>
      <c r="I9" s="14">
        <v>6295</v>
      </c>
      <c r="J9" s="14">
        <v>0.7555020632737276</v>
      </c>
      <c r="K9" s="3">
        <v>6685</v>
      </c>
      <c r="L9" s="3">
        <v>3.2134729176149293</v>
      </c>
      <c r="M9" s="14">
        <v>4990</v>
      </c>
      <c r="N9" s="14">
        <v>1.1730878186968838</v>
      </c>
      <c r="O9" s="14">
        <v>4564</v>
      </c>
      <c r="P9" s="14">
        <v>0.90907993238348228</v>
      </c>
      <c r="Q9" s="14">
        <v>8852</v>
      </c>
      <c r="R9" s="14">
        <v>1.3934121397263912</v>
      </c>
      <c r="S9" s="14">
        <v>18734</v>
      </c>
      <c r="T9" s="14">
        <v>1.1762463063578306</v>
      </c>
      <c r="U9" s="14">
        <v>26940</v>
      </c>
      <c r="V9" s="16">
        <f>'2021'!C9/'2020'!U9</f>
        <v>0.94855233853006682</v>
      </c>
    </row>
    <row r="10" spans="1:22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22" ht="22.5" customHeight="1" x14ac:dyDescent="0.25">
      <c r="A11" s="12"/>
      <c r="B11" s="3" t="s">
        <v>32</v>
      </c>
      <c r="C11" s="3">
        <v>195</v>
      </c>
      <c r="D11" s="3">
        <v>142</v>
      </c>
      <c r="E11" s="3">
        <v>130</v>
      </c>
      <c r="F11" s="3">
        <v>128</v>
      </c>
      <c r="G11" s="3">
        <v>0.81132075471698117</v>
      </c>
      <c r="H11" s="3">
        <v>96</v>
      </c>
      <c r="I11" s="3">
        <v>92</v>
      </c>
      <c r="J11" s="3">
        <v>1.4955752212389382</v>
      </c>
      <c r="K11" s="3">
        <v>92</v>
      </c>
      <c r="L11" s="3">
        <v>1.9644970414201184</v>
      </c>
      <c r="M11" s="3">
        <v>78</v>
      </c>
      <c r="N11" s="3">
        <v>1.3554216867469879</v>
      </c>
      <c r="O11" s="3">
        <v>113</v>
      </c>
      <c r="P11" s="3">
        <v>1.7466666666666666</v>
      </c>
      <c r="Q11" s="3">
        <v>105</v>
      </c>
      <c r="R11" s="3">
        <v>1.0979643765903309</v>
      </c>
      <c r="S11" s="3">
        <v>228</v>
      </c>
      <c r="T11" s="3">
        <v>0.15874855156431056</v>
      </c>
      <c r="U11" s="3">
        <v>390</v>
      </c>
      <c r="V11" s="16">
        <f>'2021'!C11/'2020'!U11</f>
        <v>1.2256410256410257</v>
      </c>
    </row>
    <row r="12" spans="1:22" ht="22.5" customHeight="1" x14ac:dyDescent="0.25">
      <c r="A12" s="26" t="s">
        <v>15</v>
      </c>
      <c r="B12" s="27"/>
      <c r="C12" s="8">
        <f>SUM(C5:C9,C11)</f>
        <v>31884770.999999993</v>
      </c>
      <c r="D12" s="8">
        <f t="shared" ref="D12:U12" si="0">SUM(D5:D9,D11)</f>
        <v>29456207.999999985</v>
      </c>
      <c r="E12" s="8">
        <f t="shared" si="0"/>
        <v>31695169</v>
      </c>
      <c r="F12" s="8">
        <f t="shared" si="0"/>
        <v>27821878.999999985</v>
      </c>
      <c r="G12" s="8"/>
      <c r="H12" s="8">
        <f t="shared" si="0"/>
        <v>24209867.999999985</v>
      </c>
      <c r="I12" s="8">
        <f t="shared" si="0"/>
        <v>23975192.00000003</v>
      </c>
      <c r="J12" s="8"/>
      <c r="K12" s="8">
        <f t="shared" si="0"/>
        <v>27127548</v>
      </c>
      <c r="L12" s="8"/>
      <c r="M12" s="8">
        <f t="shared" si="0"/>
        <v>27630834.99999997</v>
      </c>
      <c r="N12" s="8"/>
      <c r="O12" s="8">
        <f t="shared" si="0"/>
        <v>28089878.000000037</v>
      </c>
      <c r="P12" s="8"/>
      <c r="Q12" s="8">
        <f t="shared" si="0"/>
        <v>29262943.999999985</v>
      </c>
      <c r="R12" s="8"/>
      <c r="S12" s="8">
        <f t="shared" si="0"/>
        <v>31299470.999999993</v>
      </c>
      <c r="T12" s="8"/>
      <c r="U12" s="8">
        <f t="shared" si="0"/>
        <v>35483557.00000003</v>
      </c>
    </row>
  </sheetData>
  <mergeCells count="5">
    <mergeCell ref="A2:U2"/>
    <mergeCell ref="B4:U4"/>
    <mergeCell ref="A5:A9"/>
    <mergeCell ref="B10:U10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"/>
  <sheetViews>
    <sheetView zoomScale="70" zoomScaleNormal="70" workbookViewId="0">
      <selection activeCell="AG11" sqref="AG11"/>
    </sheetView>
  </sheetViews>
  <sheetFormatPr defaultColWidth="9.140625" defaultRowHeight="22.5" customHeight="1" x14ac:dyDescent="0.25"/>
  <cols>
    <col min="1" max="1" width="32.42578125" style="1" customWidth="1"/>
    <col min="2" max="2" width="18.140625" style="1" customWidth="1"/>
    <col min="3" max="3" width="19.42578125" style="1" customWidth="1"/>
    <col min="4" max="4" width="19.42578125" style="1" hidden="1" customWidth="1"/>
    <col min="5" max="5" width="19.42578125" style="1" customWidth="1"/>
    <col min="6" max="6" width="19.42578125" style="1" hidden="1" customWidth="1"/>
    <col min="7" max="7" width="19.42578125" style="1" customWidth="1"/>
    <col min="8" max="8" width="19.42578125" style="1" hidden="1" customWidth="1"/>
    <col min="9" max="9" width="19.42578125" style="1" customWidth="1"/>
    <col min="10" max="11" width="19.42578125" style="1" hidden="1" customWidth="1"/>
    <col min="12" max="12" width="19.42578125" style="1" customWidth="1"/>
    <col min="13" max="13" width="19.42578125" style="1" hidden="1" customWidth="1"/>
    <col min="14" max="14" width="19.42578125" style="1" customWidth="1"/>
    <col min="15" max="16" width="19.42578125" style="1" hidden="1" customWidth="1"/>
    <col min="17" max="17" width="19.42578125" style="1" customWidth="1"/>
    <col min="18" max="19" width="19.42578125" style="1" hidden="1" customWidth="1"/>
    <col min="20" max="20" width="19.42578125" style="1" customWidth="1"/>
    <col min="21" max="22" width="19.42578125" style="1" hidden="1" customWidth="1"/>
    <col min="23" max="23" width="19.42578125" style="1" customWidth="1"/>
    <col min="24" max="25" width="19.42578125" style="1" hidden="1" customWidth="1"/>
    <col min="26" max="26" width="19.42578125" style="1" customWidth="1"/>
    <col min="27" max="28" width="19.42578125" style="1" hidden="1" customWidth="1"/>
    <col min="29" max="29" width="19.42578125" style="1" customWidth="1"/>
    <col min="30" max="31" width="19.42578125" style="1" hidden="1" customWidth="1"/>
    <col min="32" max="32" width="19.42578125" style="1" customWidth="1"/>
    <col min="33" max="33" width="9.140625" style="16"/>
    <col min="34" max="16384" width="9.140625" style="1"/>
  </cols>
  <sheetData>
    <row r="2" spans="1:33" ht="42.75" customHeight="1" x14ac:dyDescent="0.25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3" s="2" customFormat="1" ht="33" customHeight="1" x14ac:dyDescent="0.25">
      <c r="A3" s="5" t="s">
        <v>0</v>
      </c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/>
      <c r="L3" s="7" t="s">
        <v>6</v>
      </c>
      <c r="M3" s="7"/>
      <c r="N3" s="7" t="s">
        <v>7</v>
      </c>
      <c r="O3" s="7"/>
      <c r="P3" s="7"/>
      <c r="Q3" s="7" t="s">
        <v>8</v>
      </c>
      <c r="R3" s="7"/>
      <c r="S3" s="7"/>
      <c r="T3" s="7" t="s">
        <v>9</v>
      </c>
      <c r="U3" s="7"/>
      <c r="V3" s="7"/>
      <c r="W3" s="7" t="s">
        <v>10</v>
      </c>
      <c r="X3" s="7"/>
      <c r="Y3" s="7"/>
      <c r="Z3" s="7" t="s">
        <v>11</v>
      </c>
      <c r="AA3" s="7"/>
      <c r="AB3" s="7"/>
      <c r="AC3" s="7" t="s">
        <v>12</v>
      </c>
      <c r="AD3" s="7"/>
      <c r="AE3" s="7"/>
      <c r="AF3" s="7" t="s">
        <v>13</v>
      </c>
      <c r="AG3" s="15"/>
    </row>
    <row r="4" spans="1:33" ht="22.5" customHeight="1" x14ac:dyDescent="0.25">
      <c r="A4" s="10"/>
      <c r="B4" s="21" t="s">
        <v>17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3" ht="22.5" customHeight="1" x14ac:dyDescent="0.25">
      <c r="A5" s="23" t="s">
        <v>34</v>
      </c>
      <c r="B5" s="3" t="s">
        <v>26</v>
      </c>
      <c r="C5" s="3">
        <v>285906</v>
      </c>
      <c r="D5" s="3">
        <v>0.7879944776287614</v>
      </c>
      <c r="E5" s="3">
        <v>265217</v>
      </c>
      <c r="F5" s="3">
        <v>0.97986502190042013</v>
      </c>
      <c r="G5" s="3">
        <v>241264</v>
      </c>
      <c r="H5" s="3">
        <v>0.9114055693662052</v>
      </c>
      <c r="I5" s="3">
        <v>172865</v>
      </c>
      <c r="J5" s="3"/>
      <c r="K5" s="3">
        <v>0.78163974135687542</v>
      </c>
      <c r="L5" s="3">
        <v>156818</v>
      </c>
      <c r="M5" s="3">
        <v>0.88318041247014678</v>
      </c>
      <c r="N5" s="3">
        <v>143214</v>
      </c>
      <c r="O5" s="3"/>
      <c r="P5" s="3">
        <v>0.97189276186057305</v>
      </c>
      <c r="Q5" s="3">
        <v>151647</v>
      </c>
      <c r="R5" s="3"/>
      <c r="S5" s="3">
        <v>1.0250486725993779</v>
      </c>
      <c r="T5" s="3">
        <v>159799</v>
      </c>
      <c r="U5" s="3"/>
      <c r="V5" s="3">
        <v>0.9899721286303732</v>
      </c>
      <c r="W5" s="3">
        <v>181495</v>
      </c>
      <c r="X5" s="3"/>
      <c r="Y5" s="3">
        <v>1.3234513632120202</v>
      </c>
      <c r="Z5" s="3">
        <v>247717</v>
      </c>
      <c r="AA5" s="3"/>
      <c r="AB5" s="3">
        <v>1.2387345104726146</v>
      </c>
      <c r="AC5" s="3">
        <v>282444</v>
      </c>
      <c r="AD5" s="3"/>
      <c r="AE5" s="3">
        <v>1.2713173080803326</v>
      </c>
      <c r="AF5" s="3">
        <v>289828.33016641089</v>
      </c>
      <c r="AG5" s="16">
        <f>'2022'!D5/'2021'!AF5</f>
        <v>1.0546425653234941</v>
      </c>
    </row>
    <row r="6" spans="1:33" ht="22.5" customHeight="1" x14ac:dyDescent="0.25">
      <c r="A6" s="24"/>
      <c r="B6" s="4" t="s">
        <v>14</v>
      </c>
      <c r="C6" s="3">
        <v>31285799</v>
      </c>
      <c r="D6" s="3">
        <v>0.92526224718824157</v>
      </c>
      <c r="E6" s="3">
        <v>30383482.999999985</v>
      </c>
      <c r="F6" s="3">
        <v>1.0787046667115505</v>
      </c>
      <c r="G6" s="3">
        <v>32612830.000000015</v>
      </c>
      <c r="H6" s="3">
        <v>0.87993073065900462</v>
      </c>
      <c r="I6" s="3">
        <v>30094128.999999993</v>
      </c>
      <c r="J6" s="3"/>
      <c r="K6" s="3">
        <v>0.87155618730262918</v>
      </c>
      <c r="L6" s="3">
        <v>28802996.000000007</v>
      </c>
      <c r="M6" s="3">
        <v>0.992134242397258</v>
      </c>
      <c r="N6" s="14">
        <v>29981475.000000007</v>
      </c>
      <c r="O6" s="14"/>
      <c r="P6" s="14">
        <v>1.1320114816184974</v>
      </c>
      <c r="Q6" s="3">
        <v>32659564.000000007</v>
      </c>
      <c r="R6" s="3"/>
      <c r="S6" s="3">
        <v>1.0184090305329856</v>
      </c>
      <c r="T6" s="14">
        <v>34445685</v>
      </c>
      <c r="U6" s="14"/>
      <c r="V6" s="14">
        <v>1.0166485017899014</v>
      </c>
      <c r="W6" s="14">
        <v>32511687.999999948</v>
      </c>
      <c r="X6" s="14"/>
      <c r="Y6" s="14">
        <v>1.0386585826546888</v>
      </c>
      <c r="Z6" s="14">
        <v>34670572.000000045</v>
      </c>
      <c r="AA6" s="14"/>
      <c r="AB6" s="14">
        <v>1.0645153193911578</v>
      </c>
      <c r="AC6" s="14">
        <v>34677073</v>
      </c>
      <c r="AD6" s="14"/>
      <c r="AE6" s="14">
        <v>1.1297431303801222</v>
      </c>
      <c r="AF6" s="14">
        <v>38792731.898446828</v>
      </c>
      <c r="AG6" s="16">
        <f>'2022'!D6/'2021'!AF6</f>
        <v>0.96568630716831017</v>
      </c>
    </row>
    <row r="7" spans="1:33" ht="22.5" customHeight="1" x14ac:dyDescent="0.25">
      <c r="A7" s="24"/>
      <c r="B7" s="4" t="s">
        <v>27</v>
      </c>
      <c r="C7" s="3">
        <v>44703</v>
      </c>
      <c r="D7" s="3">
        <v>0.70946695095948831</v>
      </c>
      <c r="E7" s="3">
        <v>41255</v>
      </c>
      <c r="F7" s="3">
        <v>0.71401093947226058</v>
      </c>
      <c r="G7" s="3">
        <v>45036</v>
      </c>
      <c r="H7" s="3">
        <v>0.82299295675842521</v>
      </c>
      <c r="I7" s="3">
        <v>27006</v>
      </c>
      <c r="J7" s="3"/>
      <c r="K7" s="3">
        <v>0.70033073067612261</v>
      </c>
      <c r="L7" s="3">
        <v>9383</v>
      </c>
      <c r="M7" s="3">
        <v>0.27891918208373906</v>
      </c>
      <c r="N7" s="14">
        <v>11924</v>
      </c>
      <c r="O7" s="14"/>
      <c r="P7" s="14">
        <v>3.0825624018153257</v>
      </c>
      <c r="Q7" s="3">
        <v>120</v>
      </c>
      <c r="R7" s="3"/>
      <c r="S7" s="3">
        <v>1.5935447338618349</v>
      </c>
      <c r="T7" s="14">
        <v>2967</v>
      </c>
      <c r="U7" s="14"/>
      <c r="V7" s="14">
        <v>0.64430388742804323</v>
      </c>
      <c r="W7" s="14">
        <v>17959</v>
      </c>
      <c r="X7" s="14"/>
      <c r="Y7" s="14">
        <v>1.7524266490183105</v>
      </c>
      <c r="Z7" s="14">
        <v>12960</v>
      </c>
      <c r="AA7" s="14"/>
      <c r="AB7" s="14">
        <v>2.8658064516129031</v>
      </c>
      <c r="AC7" s="14">
        <v>34463</v>
      </c>
      <c r="AD7" s="14"/>
      <c r="AE7" s="14">
        <v>1.7296866935351027</v>
      </c>
      <c r="AF7" s="14">
        <v>60289</v>
      </c>
      <c r="AG7" s="16">
        <f>'2022'!D7/'2021'!AF7</f>
        <v>0.94975866244256835</v>
      </c>
    </row>
    <row r="8" spans="1:33" ht="22.5" customHeight="1" x14ac:dyDescent="0.25">
      <c r="A8" s="24"/>
      <c r="B8" s="4" t="s">
        <v>28</v>
      </c>
      <c r="C8" s="3">
        <v>350625</v>
      </c>
      <c r="D8" s="3">
        <v>0.94347315127852382</v>
      </c>
      <c r="E8" s="3">
        <v>308733</v>
      </c>
      <c r="F8" s="3">
        <v>0.97962442589465981</v>
      </c>
      <c r="G8" s="3">
        <v>346068</v>
      </c>
      <c r="H8" s="3">
        <v>0.65377766394986214</v>
      </c>
      <c r="I8" s="3">
        <v>241720</v>
      </c>
      <c r="J8" s="3"/>
      <c r="K8" s="3">
        <v>0.81158545297010309</v>
      </c>
      <c r="L8" s="3">
        <v>182453</v>
      </c>
      <c r="M8" s="3">
        <v>0.92150348955405259</v>
      </c>
      <c r="N8" s="14">
        <v>187016</v>
      </c>
      <c r="O8" s="14"/>
      <c r="P8" s="14">
        <v>1.1241233962310659</v>
      </c>
      <c r="Q8" s="3">
        <v>181202</v>
      </c>
      <c r="R8" s="3"/>
      <c r="S8" s="3">
        <v>0.9892553284799579</v>
      </c>
      <c r="T8" s="14">
        <v>177619</v>
      </c>
      <c r="U8" s="14"/>
      <c r="V8" s="14">
        <v>1.0922939663962405</v>
      </c>
      <c r="W8" s="14">
        <v>175668</v>
      </c>
      <c r="X8" s="14"/>
      <c r="Y8" s="14">
        <v>1.1977921069854041</v>
      </c>
      <c r="Z8" s="14">
        <v>241378</v>
      </c>
      <c r="AA8" s="14"/>
      <c r="AB8" s="14">
        <v>1.2787867749832698</v>
      </c>
      <c r="AC8" s="14">
        <v>183605</v>
      </c>
      <c r="AD8" s="14"/>
      <c r="AE8" s="14">
        <v>1.2326882375736539</v>
      </c>
      <c r="AF8" s="14">
        <v>391726</v>
      </c>
      <c r="AG8" s="16">
        <f>'2022'!D8/'2021'!AF8</f>
        <v>1.0346262438541225</v>
      </c>
    </row>
    <row r="9" spans="1:33" ht="22.5" customHeight="1" x14ac:dyDescent="0.25">
      <c r="A9" s="25"/>
      <c r="B9" s="4" t="s">
        <v>29</v>
      </c>
      <c r="C9" s="3">
        <v>25554</v>
      </c>
      <c r="D9" s="3">
        <v>1.0985728509790906</v>
      </c>
      <c r="E9" s="3">
        <v>32454</v>
      </c>
      <c r="F9" s="3">
        <v>0.66533232628398786</v>
      </c>
      <c r="G9" s="3">
        <v>21082</v>
      </c>
      <c r="H9" s="3">
        <v>1.1634691792484959</v>
      </c>
      <c r="I9" s="3">
        <v>15964</v>
      </c>
      <c r="J9" s="3"/>
      <c r="K9" s="3">
        <v>0.63284222851009853</v>
      </c>
      <c r="L9" s="3">
        <v>7793</v>
      </c>
      <c r="M9" s="3">
        <v>0.97055195806352146</v>
      </c>
      <c r="N9" s="14">
        <v>4139</v>
      </c>
      <c r="O9" s="14"/>
      <c r="P9" s="14">
        <v>1.061953931691819</v>
      </c>
      <c r="Q9" s="3">
        <v>7097</v>
      </c>
      <c r="R9" s="3"/>
      <c r="S9" s="3">
        <v>0.74644727000747946</v>
      </c>
      <c r="T9" s="14">
        <v>5942</v>
      </c>
      <c r="U9" s="14"/>
      <c r="V9" s="14">
        <v>0.91462925851703403</v>
      </c>
      <c r="W9" s="14">
        <v>6963</v>
      </c>
      <c r="X9" s="14"/>
      <c r="Y9" s="14">
        <v>1.9395267309377739</v>
      </c>
      <c r="Z9" s="14">
        <v>11102</v>
      </c>
      <c r="AA9" s="14"/>
      <c r="AB9" s="14">
        <v>2.1163578852236782</v>
      </c>
      <c r="AC9" s="14">
        <v>10830</v>
      </c>
      <c r="AD9" s="14"/>
      <c r="AE9" s="14">
        <v>1.4380271164727234</v>
      </c>
      <c r="AF9" s="14">
        <v>9260</v>
      </c>
      <c r="AG9" s="16">
        <f>'2022'!D9/'2021'!AF9</f>
        <v>1.2838012958963283</v>
      </c>
    </row>
    <row r="10" spans="1:33" ht="22.5" customHeight="1" x14ac:dyDescent="0.25">
      <c r="A10" s="11"/>
      <c r="B10" s="21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3" ht="22.5" customHeight="1" x14ac:dyDescent="0.25">
      <c r="A11" s="12"/>
      <c r="B11" s="3" t="s">
        <v>32</v>
      </c>
      <c r="C11" s="3">
        <v>478</v>
      </c>
      <c r="D11" s="3">
        <v>0.72820512820512817</v>
      </c>
      <c r="E11" s="3">
        <v>323</v>
      </c>
      <c r="F11" s="3">
        <v>0.91549295774647887</v>
      </c>
      <c r="G11" s="3">
        <v>230</v>
      </c>
      <c r="H11" s="3">
        <v>0.98461538461538467</v>
      </c>
      <c r="I11" s="3">
        <v>156</v>
      </c>
      <c r="J11" s="3"/>
      <c r="K11" s="3">
        <v>0.75</v>
      </c>
      <c r="L11" s="3">
        <v>566</v>
      </c>
      <c r="M11" s="3">
        <v>0.95833333333333337</v>
      </c>
      <c r="N11" s="3">
        <v>162</v>
      </c>
      <c r="O11" s="3"/>
      <c r="P11" s="3">
        <v>1</v>
      </c>
      <c r="Q11" s="3">
        <v>96</v>
      </c>
      <c r="R11" s="3"/>
      <c r="S11" s="3">
        <v>0.84782608695652173</v>
      </c>
      <c r="T11" s="3">
        <v>122</v>
      </c>
      <c r="U11" s="3"/>
      <c r="V11" s="3">
        <v>1.4487179487179487</v>
      </c>
      <c r="W11" s="3">
        <v>156</v>
      </c>
      <c r="X11" s="3"/>
      <c r="Y11" s="3">
        <v>0.92920353982300885</v>
      </c>
      <c r="Z11" s="3">
        <v>149</v>
      </c>
      <c r="AA11" s="3"/>
      <c r="AB11" s="3">
        <v>2.1714285714285713</v>
      </c>
      <c r="AC11" s="3">
        <v>144</v>
      </c>
      <c r="AD11" s="3"/>
      <c r="AE11" s="3">
        <v>1.7105263157894737</v>
      </c>
      <c r="AF11" s="3">
        <v>198</v>
      </c>
      <c r="AG11" s="16">
        <f>'2022'!D11/'2021'!AF11</f>
        <v>4.7929292929292933</v>
      </c>
    </row>
    <row r="12" spans="1:33" ht="22.5" customHeight="1" x14ac:dyDescent="0.25">
      <c r="A12" s="26" t="s">
        <v>15</v>
      </c>
      <c r="B12" s="27"/>
      <c r="C12" s="8">
        <f>SUM(C5:C9,C11)</f>
        <v>31993065</v>
      </c>
      <c r="D12" s="8"/>
      <c r="E12" s="8">
        <f t="shared" ref="E12:AF12" si="0">SUM(E5:E9,E11)</f>
        <v>31031464.999999985</v>
      </c>
      <c r="F12" s="8"/>
      <c r="G12" s="8">
        <f t="shared" si="0"/>
        <v>33266510.000000015</v>
      </c>
      <c r="H12" s="8"/>
      <c r="I12" s="8">
        <f t="shared" si="0"/>
        <v>30551839.999999993</v>
      </c>
      <c r="J12" s="8"/>
      <c r="K12" s="8"/>
      <c r="L12" s="8">
        <f t="shared" si="0"/>
        <v>29160009.000000007</v>
      </c>
      <c r="M12" s="8"/>
      <c r="N12" s="8">
        <f t="shared" si="0"/>
        <v>30327930.000000007</v>
      </c>
      <c r="O12" s="8"/>
      <c r="P12" s="8"/>
      <c r="Q12" s="8">
        <f t="shared" si="0"/>
        <v>32999726.000000007</v>
      </c>
      <c r="R12" s="8"/>
      <c r="S12" s="8"/>
      <c r="T12" s="8">
        <f t="shared" si="0"/>
        <v>34792134</v>
      </c>
      <c r="U12" s="8"/>
      <c r="V12" s="8"/>
      <c r="W12" s="8">
        <f t="shared" si="0"/>
        <v>32893928.999999948</v>
      </c>
      <c r="X12" s="8"/>
      <c r="Y12" s="8"/>
      <c r="Z12" s="8">
        <f t="shared" si="0"/>
        <v>35183878.000000045</v>
      </c>
      <c r="AA12" s="8"/>
      <c r="AB12" s="8"/>
      <c r="AC12" s="8">
        <f t="shared" si="0"/>
        <v>35188559</v>
      </c>
      <c r="AD12" s="8"/>
      <c r="AE12" s="8"/>
      <c r="AF12" s="8">
        <f t="shared" si="0"/>
        <v>39544033.228613243</v>
      </c>
    </row>
  </sheetData>
  <mergeCells count="5">
    <mergeCell ref="A2:AF2"/>
    <mergeCell ref="B4:AF4"/>
    <mergeCell ref="A5:A9"/>
    <mergeCell ref="B10:AF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 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Зиновьев Андрей Сергеевич</cp:lastModifiedBy>
  <dcterms:created xsi:type="dcterms:W3CDTF">2013-11-13T16:10:49Z</dcterms:created>
  <dcterms:modified xsi:type="dcterms:W3CDTF">2025-01-22T07:50:48Z</dcterms:modified>
</cp:coreProperties>
</file>