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Отдел реализации\для сайта\_ТСО\по факту\"/>
    </mc:Choice>
  </mc:AlternateContent>
  <bookViews>
    <workbookView xWindow="90" yWindow="45" windowWidth="25215" windowHeight="7005" firstSheet="8" activeTab="11"/>
  </bookViews>
  <sheets>
    <sheet name="2013" sheetId="9" state="hidden" r:id="rId1"/>
    <sheet name="2014" sheetId="8" state="hidden" r:id="rId2"/>
    <sheet name="2015 " sheetId="7" state="hidden" r:id="rId3"/>
    <sheet name="2016" sheetId="11" state="hidden" r:id="rId4"/>
    <sheet name="2017" sheetId="12" state="hidden" r:id="rId5"/>
    <sheet name="2018" sheetId="13" state="hidden" r:id="rId6"/>
    <sheet name="2019" sheetId="14" state="hidden" r:id="rId7"/>
    <sheet name="2020" sheetId="15" state="hidden" r:id="rId8"/>
    <sheet name="2021" sheetId="16" r:id="rId9"/>
    <sheet name="2022" sheetId="17" r:id="rId10"/>
    <sheet name="2023" sheetId="18" r:id="rId11"/>
    <sheet name="2024" sheetId="19" r:id="rId12"/>
    <sheet name="2025" sheetId="20" r:id="rId13"/>
  </sheets>
  <calcPr calcId="162913"/>
</workbook>
</file>

<file path=xl/calcChain.xml><?xml version="1.0" encoding="utf-8"?>
<calcChain xmlns="http://schemas.openxmlformats.org/spreadsheetml/2006/main">
  <c r="N11" i="19" l="1"/>
  <c r="N19" i="20" l="1"/>
  <c r="M19" i="20"/>
  <c r="L19" i="20"/>
  <c r="K19" i="20"/>
  <c r="J19" i="20"/>
  <c r="I19" i="20"/>
  <c r="H19" i="20"/>
  <c r="G19" i="20"/>
  <c r="F19" i="20"/>
  <c r="E19" i="20"/>
  <c r="D19" i="20"/>
  <c r="C19" i="20"/>
  <c r="L12" i="20"/>
  <c r="L20" i="20" s="1"/>
  <c r="K12" i="20"/>
  <c r="K20" i="20" s="1"/>
  <c r="J12" i="20"/>
  <c r="J20" i="20" s="1"/>
  <c r="I12" i="20"/>
  <c r="I20" i="20" s="1"/>
  <c r="H12" i="20"/>
  <c r="H20" i="20" s="1"/>
  <c r="G12" i="20"/>
  <c r="G20" i="20" s="1"/>
  <c r="F12" i="20"/>
  <c r="F20" i="20" s="1"/>
  <c r="E12" i="20"/>
  <c r="E20" i="20" s="1"/>
  <c r="D12" i="20"/>
  <c r="D20" i="20" s="1"/>
  <c r="C12" i="20"/>
  <c r="C20" i="20" s="1"/>
  <c r="M12" i="20"/>
  <c r="N12" i="20"/>
  <c r="N20" i="20" s="1"/>
  <c r="M11" i="19"/>
  <c r="M20" i="20" l="1"/>
  <c r="N8" i="19"/>
  <c r="N19" i="19" l="1"/>
  <c r="M19" i="19"/>
  <c r="L19" i="19"/>
  <c r="K19" i="19"/>
  <c r="J19" i="19"/>
  <c r="I19" i="19"/>
  <c r="H19" i="19"/>
  <c r="G19" i="19"/>
  <c r="F19" i="19"/>
  <c r="E19" i="19"/>
  <c r="D19" i="19"/>
  <c r="C19" i="19"/>
  <c r="N12" i="19"/>
  <c r="M12" i="19"/>
  <c r="M20" i="19" s="1"/>
  <c r="L12" i="19"/>
  <c r="K12" i="19"/>
  <c r="I12" i="19"/>
  <c r="H12" i="19"/>
  <c r="G12" i="19"/>
  <c r="F12" i="19"/>
  <c r="E12" i="19"/>
  <c r="D12" i="19"/>
  <c r="C12" i="19"/>
  <c r="I20" i="19" l="1"/>
  <c r="F20" i="19"/>
  <c r="C20" i="19"/>
  <c r="D20" i="19"/>
  <c r="H20" i="19"/>
  <c r="G20" i="19"/>
  <c r="K20" i="19"/>
  <c r="L20" i="19"/>
  <c r="N20" i="19"/>
  <c r="E20" i="19"/>
  <c r="C12" i="18"/>
  <c r="AH17" i="16"/>
  <c r="AH15" i="16"/>
  <c r="AH14" i="16"/>
  <c r="AH10" i="16"/>
  <c r="AH8" i="16"/>
  <c r="AH7" i="16"/>
  <c r="AH6" i="16"/>
  <c r="AH5" i="16"/>
  <c r="N19" i="18"/>
  <c r="M19" i="18"/>
  <c r="L19" i="18"/>
  <c r="K19" i="18"/>
  <c r="J19" i="18"/>
  <c r="I19" i="18"/>
  <c r="H19" i="18"/>
  <c r="G19" i="18"/>
  <c r="F19" i="18"/>
  <c r="E19" i="18"/>
  <c r="D19" i="18"/>
  <c r="C19" i="18"/>
  <c r="N12" i="18"/>
  <c r="N20" i="18" s="1"/>
  <c r="M12" i="18"/>
  <c r="L12" i="18"/>
  <c r="K12" i="18"/>
  <c r="J12" i="18"/>
  <c r="I12" i="18"/>
  <c r="H12" i="18"/>
  <c r="G12" i="18"/>
  <c r="F12" i="18"/>
  <c r="E12" i="18"/>
  <c r="D12" i="18"/>
  <c r="D20" i="18" s="1"/>
  <c r="M20" i="18" l="1"/>
  <c r="L20" i="18"/>
  <c r="K20" i="18"/>
  <c r="J20" i="18"/>
  <c r="I20" i="18"/>
  <c r="H20" i="18"/>
  <c r="G20" i="18"/>
  <c r="F20" i="18"/>
  <c r="E20" i="18"/>
  <c r="C20" i="18"/>
  <c r="AR5" i="17"/>
  <c r="X11" i="16" l="1"/>
  <c r="D12" i="17" l="1"/>
  <c r="W17" i="15"/>
  <c r="W15" i="15"/>
  <c r="W14" i="15"/>
  <c r="W10" i="15"/>
  <c r="W8" i="15"/>
  <c r="W7" i="15"/>
  <c r="W6" i="15"/>
  <c r="W5" i="15"/>
  <c r="AS19" i="17"/>
  <c r="AO19" i="17"/>
  <c r="AK19" i="17"/>
  <c r="AG19" i="17"/>
  <c r="AC19" i="17"/>
  <c r="Y19" i="17"/>
  <c r="U19" i="17"/>
  <c r="Q19" i="17"/>
  <c r="M19" i="17"/>
  <c r="J19" i="17"/>
  <c r="G19" i="17"/>
  <c r="D19" i="17"/>
  <c r="AS12" i="17"/>
  <c r="AO12" i="17"/>
  <c r="AK12" i="17"/>
  <c r="AG12" i="17"/>
  <c r="AC12" i="17"/>
  <c r="Y12" i="17"/>
  <c r="U12" i="17"/>
  <c r="Q12" i="17"/>
  <c r="M12" i="17"/>
  <c r="J12" i="17"/>
  <c r="G12" i="17"/>
  <c r="AS20" i="17" l="1"/>
  <c r="AK20" i="17"/>
  <c r="AC20" i="17"/>
  <c r="U20" i="17"/>
  <c r="M20" i="17"/>
  <c r="G20" i="17"/>
  <c r="D20" i="17"/>
  <c r="Q20" i="17"/>
  <c r="AG20" i="17"/>
  <c r="J20" i="17"/>
  <c r="Y20" i="17"/>
  <c r="AO20" i="17"/>
  <c r="F17" i="16"/>
  <c r="AG18" i="16"/>
  <c r="AD18" i="16"/>
  <c r="AA18" i="16"/>
  <c r="X18" i="16"/>
  <c r="U18" i="16"/>
  <c r="R18" i="16"/>
  <c r="O18" i="16"/>
  <c r="L18" i="16"/>
  <c r="I18" i="16"/>
  <c r="G18" i="16"/>
  <c r="E18" i="16"/>
  <c r="C18" i="16"/>
  <c r="AG11" i="16"/>
  <c r="AG19" i="16" s="1"/>
  <c r="AD11" i="16"/>
  <c r="AA11" i="16"/>
  <c r="X19" i="16"/>
  <c r="U11" i="16"/>
  <c r="U19" i="16" s="1"/>
  <c r="R11" i="16"/>
  <c r="O11" i="16"/>
  <c r="L11" i="16"/>
  <c r="I11" i="16"/>
  <c r="G11" i="16"/>
  <c r="E11" i="16"/>
  <c r="E19" i="16"/>
  <c r="C11" i="16"/>
  <c r="AD19" i="16"/>
  <c r="AA19" i="16"/>
  <c r="R19" i="16"/>
  <c r="O19" i="16"/>
  <c r="L19" i="16"/>
  <c r="I19" i="16"/>
  <c r="G19" i="16"/>
  <c r="C19" i="16"/>
  <c r="O17" i="14"/>
  <c r="O15" i="14"/>
  <c r="O14" i="14"/>
  <c r="O10" i="14"/>
  <c r="O8" i="14"/>
  <c r="O7" i="14"/>
  <c r="O6" i="14"/>
  <c r="O5" i="14"/>
  <c r="Q6" i="14"/>
  <c r="Q7" i="14"/>
  <c r="Q8" i="14"/>
  <c r="Q10" i="14"/>
  <c r="Q13" i="14"/>
  <c r="Q14" i="14"/>
  <c r="Q15" i="14"/>
  <c r="Q17" i="14"/>
  <c r="Q5" i="14"/>
  <c r="V18" i="15"/>
  <c r="T18" i="15"/>
  <c r="R18" i="15"/>
  <c r="P18" i="15"/>
  <c r="N18" i="15"/>
  <c r="L18" i="15"/>
  <c r="J18" i="15"/>
  <c r="H18" i="15"/>
  <c r="F18" i="15"/>
  <c r="E18" i="15"/>
  <c r="D18" i="15"/>
  <c r="C18" i="15"/>
  <c r="V11" i="15"/>
  <c r="T11" i="15"/>
  <c r="R11" i="15"/>
  <c r="P11" i="15"/>
  <c r="N11" i="15"/>
  <c r="L11" i="15"/>
  <c r="J11" i="15"/>
  <c r="H11" i="15"/>
  <c r="F11" i="15"/>
  <c r="E11" i="15"/>
  <c r="C11" i="15"/>
  <c r="D11" i="15"/>
  <c r="V19" i="15"/>
  <c r="T19" i="15"/>
  <c r="R19" i="15"/>
  <c r="P19" i="15"/>
  <c r="N19" i="15"/>
  <c r="L19" i="15"/>
  <c r="J19" i="15"/>
  <c r="H19" i="15"/>
  <c r="F19" i="15"/>
  <c r="E19" i="15"/>
  <c r="D19" i="15"/>
  <c r="C19" i="15"/>
  <c r="D10" i="14"/>
  <c r="D8" i="14"/>
  <c r="D6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1" i="14"/>
  <c r="M11" i="14"/>
  <c r="L11" i="14"/>
  <c r="K11" i="14"/>
  <c r="J11" i="14"/>
  <c r="I11" i="14"/>
  <c r="H11" i="14"/>
  <c r="G11" i="14"/>
  <c r="E11" i="14"/>
  <c r="D11" i="14"/>
  <c r="C11" i="14"/>
  <c r="N19" i="14"/>
  <c r="M19" i="14"/>
  <c r="L19" i="14"/>
  <c r="J19" i="14"/>
  <c r="I19" i="14"/>
  <c r="H19" i="14"/>
  <c r="E19" i="14"/>
  <c r="D19" i="14"/>
  <c r="C19" i="14"/>
  <c r="G19" i="14"/>
  <c r="K19" i="14"/>
  <c r="N18" i="13"/>
  <c r="M18" i="13"/>
  <c r="L18" i="13"/>
  <c r="K18" i="13"/>
  <c r="J18" i="13"/>
  <c r="I18" i="13"/>
  <c r="H18" i="13"/>
  <c r="G18" i="13"/>
  <c r="F18" i="13"/>
  <c r="E18" i="13"/>
  <c r="D18" i="13"/>
  <c r="C18" i="13"/>
  <c r="N11" i="13"/>
  <c r="N19" i="13"/>
  <c r="M11" i="13"/>
  <c r="L11" i="13"/>
  <c r="K11" i="13"/>
  <c r="J11" i="13"/>
  <c r="I11" i="13"/>
  <c r="H11" i="13"/>
  <c r="G11" i="13"/>
  <c r="F11" i="13"/>
  <c r="E11" i="13"/>
  <c r="E19" i="13"/>
  <c r="D11" i="13"/>
  <c r="C11" i="13"/>
  <c r="M19" i="13"/>
  <c r="L19" i="13"/>
  <c r="K19" i="13"/>
  <c r="J19" i="13"/>
  <c r="I19" i="13"/>
  <c r="H19" i="13"/>
  <c r="G19" i="13"/>
  <c r="F19" i="13"/>
  <c r="C19" i="13"/>
  <c r="D19" i="13"/>
  <c r="J18" i="12"/>
  <c r="J11" i="12"/>
  <c r="J19" i="12"/>
  <c r="I18" i="12"/>
  <c r="I11" i="12"/>
  <c r="I19" i="12"/>
  <c r="G18" i="12"/>
  <c r="G11" i="12"/>
  <c r="G19" i="12"/>
  <c r="N18" i="12"/>
  <c r="M18" i="12"/>
  <c r="L18" i="12"/>
  <c r="K18" i="12"/>
  <c r="H18" i="12"/>
  <c r="F18" i="12"/>
  <c r="E18" i="12"/>
  <c r="D18" i="12"/>
  <c r="C18" i="12"/>
  <c r="N11" i="12"/>
  <c r="M11" i="12"/>
  <c r="L11" i="12"/>
  <c r="K11" i="12"/>
  <c r="H11" i="12"/>
  <c r="F11" i="12"/>
  <c r="E11" i="12"/>
  <c r="D11" i="12"/>
  <c r="C11" i="12"/>
  <c r="N19" i="12"/>
  <c r="M19" i="12"/>
  <c r="L19" i="12"/>
  <c r="H19" i="12"/>
  <c r="E19" i="12"/>
  <c r="K19" i="12"/>
  <c r="F19" i="12"/>
  <c r="D19" i="12"/>
  <c r="C19" i="12"/>
  <c r="D18" i="11"/>
  <c r="E18" i="11"/>
  <c r="F18" i="11"/>
  <c r="G18" i="11"/>
  <c r="H18" i="11"/>
  <c r="I18" i="11"/>
  <c r="J18" i="11"/>
  <c r="K18" i="11"/>
  <c r="L18" i="11"/>
  <c r="M18" i="11"/>
  <c r="N18" i="11"/>
  <c r="C18" i="11"/>
  <c r="G11" i="11"/>
  <c r="N11" i="11"/>
  <c r="N19" i="11"/>
  <c r="M11" i="11"/>
  <c r="M19" i="11"/>
  <c r="L11" i="11"/>
  <c r="L19" i="11"/>
  <c r="K11" i="11"/>
  <c r="J11" i="11"/>
  <c r="I11" i="11"/>
  <c r="H11" i="11"/>
  <c r="H19" i="11"/>
  <c r="F11" i="11"/>
  <c r="F19" i="11"/>
  <c r="E11" i="11"/>
  <c r="D11" i="11"/>
  <c r="C11" i="11"/>
  <c r="K19" i="11"/>
  <c r="J19" i="11"/>
  <c r="I19" i="11"/>
  <c r="G19" i="11"/>
  <c r="E19" i="11"/>
  <c r="D19" i="11"/>
  <c r="C19" i="11"/>
  <c r="N18" i="7"/>
  <c r="N11" i="7"/>
  <c r="N19" i="7"/>
  <c r="L18" i="7"/>
  <c r="L11" i="7"/>
  <c r="L19" i="7"/>
  <c r="G18" i="7"/>
  <c r="M18" i="7"/>
  <c r="K18" i="7"/>
  <c r="J18" i="7"/>
  <c r="I18" i="7"/>
  <c r="H18" i="7"/>
  <c r="F18" i="7"/>
  <c r="E18" i="7"/>
  <c r="D18" i="7"/>
  <c r="C18" i="7"/>
  <c r="N17" i="9"/>
  <c r="M17" i="9"/>
  <c r="L17" i="9"/>
  <c r="K17" i="9"/>
  <c r="J17" i="9"/>
  <c r="I17" i="9"/>
  <c r="H17" i="9"/>
  <c r="G17" i="9"/>
  <c r="F17" i="9"/>
  <c r="E17" i="9"/>
  <c r="D17" i="9"/>
  <c r="C17" i="9"/>
  <c r="N11" i="9"/>
  <c r="M11" i="9"/>
  <c r="L11" i="9"/>
  <c r="K11" i="9"/>
  <c r="J11" i="9"/>
  <c r="I11" i="9"/>
  <c r="H11" i="9"/>
  <c r="G11" i="9"/>
  <c r="F11" i="9"/>
  <c r="E11" i="9"/>
  <c r="D11" i="9"/>
  <c r="C11" i="9"/>
  <c r="C18" i="8"/>
  <c r="N18" i="9"/>
  <c r="M18" i="9"/>
  <c r="L18" i="9"/>
  <c r="K18" i="9"/>
  <c r="J18" i="9"/>
  <c r="I18" i="9"/>
  <c r="H18" i="9"/>
  <c r="G18" i="9"/>
  <c r="F18" i="9"/>
  <c r="E18" i="9"/>
  <c r="D18" i="9"/>
  <c r="C18" i="9"/>
  <c r="N18" i="8"/>
  <c r="M18" i="8"/>
  <c r="L18" i="8"/>
  <c r="K18" i="8"/>
  <c r="J18" i="8"/>
  <c r="I18" i="8"/>
  <c r="H18" i="8"/>
  <c r="G18" i="8"/>
  <c r="F18" i="8"/>
  <c r="E18" i="8"/>
  <c r="D18" i="8"/>
  <c r="N11" i="8"/>
  <c r="N19" i="8"/>
  <c r="M11" i="8"/>
  <c r="M19" i="8"/>
  <c r="L11" i="8"/>
  <c r="L19" i="8"/>
  <c r="K11" i="8"/>
  <c r="K19" i="8"/>
  <c r="J11" i="8"/>
  <c r="J19" i="8"/>
  <c r="I11" i="8"/>
  <c r="I19" i="8"/>
  <c r="H11" i="8"/>
  <c r="H19" i="8"/>
  <c r="G11" i="8"/>
  <c r="G19" i="8"/>
  <c r="F11" i="8"/>
  <c r="F19" i="8"/>
  <c r="E11" i="8"/>
  <c r="E19" i="8"/>
  <c r="D11" i="8"/>
  <c r="D19" i="8"/>
  <c r="C11" i="8"/>
  <c r="C19" i="8"/>
  <c r="M11" i="7"/>
  <c r="M19" i="7"/>
  <c r="K11" i="7"/>
  <c r="K19" i="7"/>
  <c r="J11" i="7"/>
  <c r="J19" i="7"/>
  <c r="I11" i="7"/>
  <c r="I19" i="7"/>
  <c r="H11" i="7"/>
  <c r="H19" i="7"/>
  <c r="G11" i="7"/>
  <c r="G19" i="7"/>
  <c r="F11" i="7"/>
  <c r="F19" i="7"/>
  <c r="E11" i="7"/>
  <c r="E19" i="7"/>
  <c r="D11" i="7"/>
  <c r="D19" i="7"/>
  <c r="C11" i="7"/>
  <c r="C19" i="7"/>
  <c r="F11" i="14"/>
  <c r="F19" i="14"/>
  <c r="J12" i="19" l="1"/>
  <c r="J20" i="19" s="1"/>
</calcChain>
</file>

<file path=xl/comments1.xml><?xml version="1.0" encoding="utf-8"?>
<comments xmlns="http://schemas.openxmlformats.org/spreadsheetml/2006/main">
  <authors>
    <author>Муравьёва Людмила Николаевна</author>
  </authors>
  <commentList>
    <comment ref="N5" authorId="0" shapeId="0">
      <text>
        <r>
          <rPr>
            <b/>
            <sz val="9"/>
            <color indexed="81"/>
            <rFont val="Tahoma"/>
            <family val="2"/>
            <charset val="204"/>
          </rPr>
          <t>Муравьёва Людмила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дает Николаев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04"/>
          </rPr>
          <t>Муравьёва Людмила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добавить объемы Николаева</t>
        </r>
      </text>
    </comment>
  </commentList>
</comments>
</file>

<file path=xl/sharedStrings.xml><?xml version="1.0" encoding="utf-8"?>
<sst xmlns="http://schemas.openxmlformats.org/spreadsheetml/2006/main" count="406" uniqueCount="41">
  <si>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</si>
  <si>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</si>
  <si>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</si>
  <si>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</si>
  <si>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</si>
  <si>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</si>
  <si>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</si>
  <si>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</si>
  <si>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</si>
  <si>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</si>
  <si>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</si>
  <si>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</si>
  <si>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</si>
  <si>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</si>
  <si>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</si>
  <si>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</si>
  <si>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</si>
  <si>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</si>
  <si>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</si>
  <si>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ВСЕГО</t>
  </si>
  <si>
    <t>Прочие потребители, КВтч</t>
  </si>
  <si>
    <t>Население, КВтч</t>
  </si>
  <si>
    <t>ОАО "МРСК Центра" "Костромаэнерго"</t>
  </si>
  <si>
    <t>Информация о фактическом полезном отпуске электрической энергии (мощности) потребителям ООО "РУСЭНЕРГОСБЫТ" в границах Костромской области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</si>
  <si>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Костромской области в разрезе ТСО за 2014 год</t>
  </si>
  <si>
    <t>Северная дирекция по энергообеспечению - структурного подразделения "Трансэнерго"- филиала ОАО "РЖД"</t>
  </si>
  <si>
    <t>Информация о фактическом полезном отпуске электрической энергии (мощности) потребителям ООО "РУСЭНЕРГОСБЫТ" в границах Костромской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</si>
  <si>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Костромской области в разрезе ТСО за 2016 год</t>
  </si>
  <si>
    <t>ПАО "МРСК Центра" "Костромаэнерго"</t>
  </si>
  <si>
    <t>Информация о фактическом полезном отпуске электрической энергии (мощности) потребителям ООО "РУСЭНЕРГОСБЫТ" в границах Костромской области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</si>
  <si>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Костромской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</si>
  <si>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Костромской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</si>
  <si>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Костромской области в разрезе ТСО за 2020 год</t>
  </si>
  <si>
    <t>Северная дирекция по энергообеспечению - структурное подразделение "Трансэнерго"- филиала ОАО "РЖД"</t>
  </si>
  <si>
    <t>Информация о фактическом полезном отпуске электрической энергии (мощности) потребителям ООО "РУСЭНЕРГОСБЫТ" в границах Костромской области в разрезе ТСО за 2021 год</t>
  </si>
  <si>
    <t>филиал ПАО "Россети Центр" -"Костромаэнерго"</t>
  </si>
  <si>
    <t>Информация о фактическом полезном отпуске электрической энергии (мощности) потребителям ООО "РУСЭНЕРГОСБЫТ" в границах Костромской области в разрезе ТСО за 2022 год</t>
  </si>
  <si>
    <t>ВН ГН</t>
  </si>
  <si>
    <t>Информация о фактическом полезном отпуске электрической энергии (мощности) потребителям ООО "РУСЭНЕРГОСБЫТ" в границах Костромской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</si>
  <si>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Костромской области в разрезе ТСО за 2024 год</t>
  </si>
  <si>
    <t>Информация о фактическом полезном отпуске электрической энергии (мощности) потребителям ООО "РУСЭНЕРГОСБЫТ" в границах Костромской области в разрезе ТСО за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</si>
</sst>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3" fontId="2" fillId="0" borderId="4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0" fillId="0" borderId="0" xfId="0" applyNumberFormat="1"/>
    <xf numFmtId="3" fontId="2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5" t="s">
        <v>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39" t="s">
        <v>22</v>
      </c>
      <c r="B4" s="36" t="s">
        <v>20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1:14" ht="22.5" customHeight="1" x14ac:dyDescent="0.25">
      <c r="A5" s="40"/>
      <c r="B5" s="5" t="s">
        <v>14</v>
      </c>
      <c r="C5" s="3">
        <v>36430271</v>
      </c>
      <c r="D5" s="3">
        <v>32473580</v>
      </c>
      <c r="E5" s="3">
        <v>40349979</v>
      </c>
      <c r="F5" s="3">
        <v>34175686</v>
      </c>
      <c r="G5" s="3">
        <v>32294491</v>
      </c>
      <c r="H5" s="3">
        <v>30256536</v>
      </c>
      <c r="I5" s="3">
        <v>28511934</v>
      </c>
      <c r="J5" s="3">
        <v>29028257</v>
      </c>
      <c r="K5" s="3">
        <v>28989343</v>
      </c>
      <c r="L5" s="3">
        <v>30864147</v>
      </c>
      <c r="M5" s="3">
        <v>31621863</v>
      </c>
      <c r="N5" s="3">
        <v>36139108</v>
      </c>
    </row>
    <row r="6" spans="1:14" ht="22.5" customHeight="1" x14ac:dyDescent="0.25">
      <c r="A6" s="40"/>
      <c r="B6" s="5" t="s">
        <v>15</v>
      </c>
      <c r="C6" s="3">
        <v>23617</v>
      </c>
      <c r="D6" s="3">
        <v>16860</v>
      </c>
      <c r="E6" s="3">
        <v>49088</v>
      </c>
      <c r="F6" s="3">
        <v>49529</v>
      </c>
      <c r="G6" s="3">
        <v>17898</v>
      </c>
      <c r="H6" s="3">
        <v>17551</v>
      </c>
      <c r="I6" s="3">
        <v>16946</v>
      </c>
      <c r="J6" s="3">
        <v>16950</v>
      </c>
      <c r="K6" s="3">
        <v>17054</v>
      </c>
      <c r="L6" s="3">
        <v>18529</v>
      </c>
      <c r="M6" s="3">
        <v>16894</v>
      </c>
      <c r="N6" s="3">
        <v>18538</v>
      </c>
    </row>
    <row r="7" spans="1:14" ht="22.5" customHeight="1" x14ac:dyDescent="0.25">
      <c r="A7" s="40"/>
      <c r="B7" s="5" t="s">
        <v>16</v>
      </c>
      <c r="C7" s="3">
        <v>1302414</v>
      </c>
      <c r="D7" s="3">
        <v>1107558</v>
      </c>
      <c r="E7" s="3">
        <v>1180410</v>
      </c>
      <c r="F7" s="3">
        <v>788907</v>
      </c>
      <c r="G7" s="3">
        <v>507833</v>
      </c>
      <c r="H7" s="3">
        <v>416299</v>
      </c>
      <c r="I7" s="3">
        <v>443314</v>
      </c>
      <c r="J7" s="3">
        <v>359871</v>
      </c>
      <c r="K7" s="3">
        <v>545436</v>
      </c>
      <c r="L7" s="3">
        <v>879748</v>
      </c>
      <c r="M7" s="3">
        <v>824855</v>
      </c>
      <c r="N7" s="3">
        <v>1263148</v>
      </c>
    </row>
    <row r="8" spans="1:14" ht="22.5" customHeight="1" x14ac:dyDescent="0.25">
      <c r="A8" s="40"/>
      <c r="B8" s="5" t="s">
        <v>17</v>
      </c>
      <c r="C8" s="3">
        <v>407026</v>
      </c>
      <c r="D8" s="3">
        <v>368934</v>
      </c>
      <c r="E8" s="3">
        <v>352991</v>
      </c>
      <c r="F8" s="3">
        <v>283657</v>
      </c>
      <c r="G8" s="3">
        <v>198371</v>
      </c>
      <c r="H8" s="3">
        <v>171111</v>
      </c>
      <c r="I8" s="3">
        <v>178169</v>
      </c>
      <c r="J8" s="3">
        <v>181884</v>
      </c>
      <c r="K8" s="3">
        <v>202499</v>
      </c>
      <c r="L8" s="3">
        <v>285679</v>
      </c>
      <c r="M8" s="3">
        <v>307198</v>
      </c>
      <c r="N8" s="3">
        <v>334367</v>
      </c>
    </row>
    <row r="9" spans="1:14" ht="22.5" customHeight="1" x14ac:dyDescent="0.25">
      <c r="A9" s="40"/>
      <c r="B9" s="36" t="s">
        <v>21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8"/>
    </row>
    <row r="10" spans="1:14" ht="22.5" customHeight="1" x14ac:dyDescent="0.25">
      <c r="A10" s="40"/>
      <c r="B10" s="4"/>
      <c r="C10" s="3">
        <v>344618</v>
      </c>
      <c r="D10" s="3">
        <v>328572</v>
      </c>
      <c r="E10" s="3">
        <v>336311</v>
      </c>
      <c r="F10" s="3">
        <v>259407</v>
      </c>
      <c r="G10" s="3">
        <v>215936</v>
      </c>
      <c r="H10" s="3">
        <v>198490</v>
      </c>
      <c r="I10" s="3">
        <v>201501</v>
      </c>
      <c r="J10" s="3">
        <v>197566</v>
      </c>
      <c r="K10" s="3">
        <v>198834</v>
      </c>
      <c r="L10" s="3">
        <v>277374</v>
      </c>
      <c r="M10" s="3">
        <v>289726</v>
      </c>
      <c r="N10" s="3">
        <v>322674</v>
      </c>
    </row>
    <row r="11" spans="1:14" ht="22.5" customHeight="1" x14ac:dyDescent="0.25">
      <c r="A11" s="31" t="s">
        <v>18</v>
      </c>
      <c r="B11" s="32"/>
      <c r="C11" s="9">
        <f t="shared" ref="C11:N11" si="0">SUM(C5:C8,C10)</f>
        <v>38507946</v>
      </c>
      <c r="D11" s="9">
        <f t="shared" si="0"/>
        <v>34295504</v>
      </c>
      <c r="E11" s="9">
        <f t="shared" si="0"/>
        <v>42268779</v>
      </c>
      <c r="F11" s="9">
        <f t="shared" si="0"/>
        <v>35557186</v>
      </c>
      <c r="G11" s="9">
        <f t="shared" si="0"/>
        <v>33234529</v>
      </c>
      <c r="H11" s="9">
        <f t="shared" si="0"/>
        <v>31059987</v>
      </c>
      <c r="I11" s="9">
        <f t="shared" si="0"/>
        <v>29351864</v>
      </c>
      <c r="J11" s="9">
        <f t="shared" si="0"/>
        <v>29784528</v>
      </c>
      <c r="K11" s="9">
        <f t="shared" si="0"/>
        <v>29953166</v>
      </c>
      <c r="L11" s="9">
        <f t="shared" si="0"/>
        <v>32325477</v>
      </c>
      <c r="M11" s="9">
        <f t="shared" si="0"/>
        <v>33060536</v>
      </c>
      <c r="N11" s="9">
        <f t="shared" si="0"/>
        <v>38077835</v>
      </c>
    </row>
    <row r="12" spans="1:14" ht="22.5" customHeight="1" x14ac:dyDescent="0.25">
      <c r="A12" s="39" t="s">
        <v>25</v>
      </c>
      <c r="B12" s="36" t="s">
        <v>20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1:14" ht="22.5" customHeight="1" x14ac:dyDescent="0.25">
      <c r="A13" s="40"/>
      <c r="B13" s="5" t="s">
        <v>15</v>
      </c>
      <c r="C13" s="3">
        <v>901</v>
      </c>
      <c r="D13" s="3">
        <v>4125</v>
      </c>
      <c r="E13" s="3">
        <v>1191</v>
      </c>
      <c r="F13" s="3">
        <v>2330</v>
      </c>
      <c r="G13" s="3">
        <v>852</v>
      </c>
      <c r="H13" s="3"/>
      <c r="I13" s="3"/>
      <c r="J13" s="3"/>
      <c r="K13" s="3"/>
      <c r="L13" s="3"/>
      <c r="M13" s="3">
        <v>278</v>
      </c>
      <c r="N13" s="3"/>
    </row>
    <row r="14" spans="1:14" ht="22.5" customHeight="1" x14ac:dyDescent="0.25">
      <c r="A14" s="40"/>
      <c r="B14" s="5" t="s">
        <v>17</v>
      </c>
      <c r="C14" s="3">
        <v>1735</v>
      </c>
      <c r="D14" s="3">
        <v>1301</v>
      </c>
      <c r="E14" s="3">
        <v>1015</v>
      </c>
      <c r="F14" s="3">
        <v>1084</v>
      </c>
      <c r="G14" s="3">
        <v>2177</v>
      </c>
      <c r="H14" s="3">
        <v>1809</v>
      </c>
      <c r="I14" s="3">
        <v>2498</v>
      </c>
      <c r="J14" s="3">
        <v>2081</v>
      </c>
      <c r="K14" s="3">
        <v>2359</v>
      </c>
      <c r="L14" s="3">
        <v>2460</v>
      </c>
      <c r="M14" s="3">
        <v>2243</v>
      </c>
      <c r="N14" s="3">
        <v>2748</v>
      </c>
    </row>
    <row r="15" spans="1:14" ht="22.5" customHeight="1" x14ac:dyDescent="0.25">
      <c r="A15" s="40"/>
      <c r="B15" s="36" t="s">
        <v>21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</row>
    <row r="16" spans="1:14" ht="22.5" customHeight="1" x14ac:dyDescent="0.25">
      <c r="A16" s="40"/>
      <c r="B16" s="4"/>
      <c r="C16" s="3">
        <v>10577</v>
      </c>
      <c r="D16" s="3">
        <v>7674</v>
      </c>
      <c r="E16" s="3">
        <v>8665</v>
      </c>
      <c r="F16" s="3">
        <v>18740</v>
      </c>
      <c r="G16" s="3">
        <v>7287</v>
      </c>
      <c r="H16" s="3">
        <v>14581</v>
      </c>
      <c r="I16" s="3">
        <v>7991</v>
      </c>
      <c r="J16" s="3">
        <v>7945</v>
      </c>
      <c r="K16" s="3">
        <v>9160</v>
      </c>
      <c r="L16" s="3">
        <v>10088</v>
      </c>
      <c r="M16" s="3">
        <v>6957</v>
      </c>
      <c r="N16" s="3">
        <v>8999</v>
      </c>
    </row>
    <row r="17" spans="1:14" ht="22.5" customHeight="1" x14ac:dyDescent="0.25">
      <c r="A17" s="31" t="s">
        <v>18</v>
      </c>
      <c r="B17" s="32"/>
      <c r="C17" s="9">
        <f t="shared" ref="C17:N17" si="1">SUM(C13:C14,C16)</f>
        <v>13213</v>
      </c>
      <c r="D17" s="9">
        <f t="shared" si="1"/>
        <v>13100</v>
      </c>
      <c r="E17" s="9">
        <f t="shared" si="1"/>
        <v>10871</v>
      </c>
      <c r="F17" s="9">
        <f t="shared" si="1"/>
        <v>22154</v>
      </c>
      <c r="G17" s="9">
        <f t="shared" si="1"/>
        <v>10316</v>
      </c>
      <c r="H17" s="9">
        <f t="shared" si="1"/>
        <v>16390</v>
      </c>
      <c r="I17" s="9">
        <f t="shared" si="1"/>
        <v>10489</v>
      </c>
      <c r="J17" s="9">
        <f t="shared" si="1"/>
        <v>10026</v>
      </c>
      <c r="K17" s="9">
        <f t="shared" si="1"/>
        <v>11519</v>
      </c>
      <c r="L17" s="9">
        <f t="shared" si="1"/>
        <v>12548</v>
      </c>
      <c r="M17" s="9">
        <f t="shared" si="1"/>
        <v>9478</v>
      </c>
      <c r="N17" s="9">
        <f t="shared" si="1"/>
        <v>11747</v>
      </c>
    </row>
    <row r="18" spans="1:14" ht="22.5" customHeight="1" x14ac:dyDescent="0.25">
      <c r="A18" s="33" t="s">
        <v>19</v>
      </c>
      <c r="B18" s="34"/>
      <c r="C18" s="9">
        <f t="shared" ref="C18:N18" si="2">C11+C17</f>
        <v>38521159</v>
      </c>
      <c r="D18" s="9">
        <f t="shared" si="2"/>
        <v>34308604</v>
      </c>
      <c r="E18" s="9">
        <f t="shared" si="2"/>
        <v>42279650</v>
      </c>
      <c r="F18" s="9">
        <f t="shared" si="2"/>
        <v>35579340</v>
      </c>
      <c r="G18" s="9">
        <f t="shared" si="2"/>
        <v>33244845</v>
      </c>
      <c r="H18" s="9">
        <f t="shared" si="2"/>
        <v>31076377</v>
      </c>
      <c r="I18" s="9">
        <f t="shared" si="2"/>
        <v>29362353</v>
      </c>
      <c r="J18" s="9">
        <f t="shared" si="2"/>
        <v>29794554</v>
      </c>
      <c r="K18" s="9">
        <f t="shared" si="2"/>
        <v>29964685</v>
      </c>
      <c r="L18" s="9">
        <f t="shared" si="2"/>
        <v>32338025</v>
      </c>
      <c r="M18" s="9">
        <f t="shared" si="2"/>
        <v>33070014</v>
      </c>
      <c r="N18" s="9">
        <f t="shared" si="2"/>
        <v>38089582</v>
      </c>
    </row>
  </sheetData>
  <mergeCells count="10">
    <mergeCell ref="A17:B17"/>
    <mergeCell ref="A18:B18"/>
    <mergeCell ref="A2:N2"/>
    <mergeCell ref="B4:N4"/>
    <mergeCell ref="A4:A10"/>
    <mergeCell ref="B9:N9"/>
    <mergeCell ref="A11:B11"/>
    <mergeCell ref="A12:A16"/>
    <mergeCell ref="B12:N12"/>
    <mergeCell ref="B15:N1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"/>
  <sheetViews>
    <sheetView zoomScale="85" zoomScaleNormal="85" workbookViewId="0">
      <selection activeCell="U26" sqref="U26"/>
    </sheetView>
  </sheetViews>
  <sheetFormatPr defaultRowHeight="15" x14ac:dyDescent="0.25"/>
  <cols>
    <col min="1" max="1" width="22" customWidth="1"/>
    <col min="3" max="3" width="0" hidden="1" customWidth="1"/>
    <col min="4" max="4" width="22.5703125" customWidth="1"/>
    <col min="5" max="6" width="22.5703125" hidden="1" customWidth="1"/>
    <col min="7" max="7" width="15.42578125" customWidth="1"/>
    <col min="8" max="9" width="15.42578125" hidden="1" customWidth="1"/>
    <col min="10" max="10" width="14.85546875" customWidth="1"/>
    <col min="11" max="12" width="14.85546875" hidden="1" customWidth="1"/>
    <col min="13" max="13" width="17" customWidth="1"/>
    <col min="14" max="16" width="17" hidden="1" customWidth="1"/>
    <col min="17" max="17" width="17.140625" customWidth="1"/>
    <col min="18" max="20" width="17.140625" hidden="1" customWidth="1"/>
    <col min="21" max="21" width="19.85546875" customWidth="1"/>
    <col min="22" max="24" width="19.85546875" hidden="1" customWidth="1"/>
    <col min="25" max="25" width="20.7109375" customWidth="1"/>
    <col min="26" max="28" width="20.7109375" hidden="1" customWidth="1"/>
    <col min="29" max="29" width="17.7109375" customWidth="1"/>
    <col min="30" max="32" width="17.7109375" hidden="1" customWidth="1"/>
    <col min="33" max="33" width="17.85546875" customWidth="1"/>
    <col min="34" max="36" width="17.85546875" hidden="1" customWidth="1"/>
    <col min="37" max="37" width="23.140625" customWidth="1"/>
    <col min="38" max="40" width="23.140625" hidden="1" customWidth="1"/>
    <col min="41" max="41" width="17.85546875" customWidth="1"/>
    <col min="42" max="44" width="17.85546875" hidden="1" customWidth="1"/>
    <col min="45" max="45" width="21.42578125" customWidth="1"/>
    <col min="46" max="46" width="9.140625" style="20"/>
  </cols>
  <sheetData>
    <row r="1" spans="1:4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x14ac:dyDescent="0.25">
      <c r="A2" s="35" t="s">
        <v>36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</row>
    <row r="3" spans="1:45" ht="42.75" x14ac:dyDescent="0.25">
      <c r="A3" s="6" t="s">
        <v>0</v>
      </c>
      <c r="B3" s="7" t="s">
        <v>1</v>
      </c>
      <c r="C3" s="7"/>
      <c r="D3" s="8" t="s">
        <v>2</v>
      </c>
      <c r="E3" s="8"/>
      <c r="F3" s="8"/>
      <c r="G3" s="8" t="s">
        <v>3</v>
      </c>
      <c r="H3" s="8"/>
      <c r="I3" s="8"/>
      <c r="J3" s="8" t="s">
        <v>4</v>
      </c>
      <c r="K3" s="8"/>
      <c r="L3" s="8"/>
      <c r="M3" s="8" t="s">
        <v>5</v>
      </c>
      <c r="N3" s="8"/>
      <c r="O3" s="8"/>
      <c r="P3" s="8"/>
      <c r="Q3" s="8" t="s">
        <v>6</v>
      </c>
      <c r="R3" s="8"/>
      <c r="S3" s="8"/>
      <c r="T3" s="8"/>
      <c r="U3" s="8" t="s">
        <v>7</v>
      </c>
      <c r="V3" s="8"/>
      <c r="W3" s="8"/>
      <c r="X3" s="8"/>
      <c r="Y3" s="8" t="s">
        <v>8</v>
      </c>
      <c r="Z3" s="8"/>
      <c r="AA3" s="8"/>
      <c r="AB3" s="8"/>
      <c r="AC3" s="8" t="s">
        <v>9</v>
      </c>
      <c r="AD3" s="8"/>
      <c r="AE3" s="8"/>
      <c r="AF3" s="8"/>
      <c r="AG3" s="8" t="s">
        <v>10</v>
      </c>
      <c r="AH3" s="8"/>
      <c r="AI3" s="8"/>
      <c r="AJ3" s="8"/>
      <c r="AK3" s="8" t="s">
        <v>11</v>
      </c>
      <c r="AL3" s="8"/>
      <c r="AM3" s="8"/>
      <c r="AN3" s="8"/>
      <c r="AO3" s="8" t="s">
        <v>12</v>
      </c>
      <c r="AP3" s="8"/>
      <c r="AQ3" s="8"/>
      <c r="AR3" s="8"/>
      <c r="AS3" s="8" t="s">
        <v>13</v>
      </c>
    </row>
    <row r="4" spans="1:45" x14ac:dyDescent="0.25">
      <c r="A4" s="39" t="s">
        <v>35</v>
      </c>
      <c r="B4" s="36" t="s">
        <v>20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8"/>
    </row>
    <row r="5" spans="1:45" x14ac:dyDescent="0.25">
      <c r="A5" s="40"/>
      <c r="B5" s="5" t="s">
        <v>37</v>
      </c>
      <c r="C5" s="5">
        <v>1.0329006099419518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>
        <v>4558</v>
      </c>
      <c r="AL5" s="3"/>
      <c r="AM5" s="3"/>
      <c r="AN5" s="3"/>
      <c r="AO5" s="3">
        <v>4784</v>
      </c>
      <c r="AP5" s="3"/>
      <c r="AQ5" s="3"/>
      <c r="AR5" s="3">
        <f>AO5/AK5</f>
        <v>1.0495831505046074</v>
      </c>
      <c r="AS5" s="3">
        <v>4922</v>
      </c>
    </row>
    <row r="6" spans="1:45" x14ac:dyDescent="0.25">
      <c r="A6" s="40"/>
      <c r="B6" s="5" t="s">
        <v>14</v>
      </c>
      <c r="C6" s="5">
        <v>1.0329006099419518</v>
      </c>
      <c r="D6" s="3">
        <v>45873194</v>
      </c>
      <c r="E6" s="3"/>
      <c r="F6" s="3">
        <v>1.0072679532313984</v>
      </c>
      <c r="G6" s="3">
        <v>38693009</v>
      </c>
      <c r="H6" s="3"/>
      <c r="I6" s="3">
        <v>0.95010633118803911</v>
      </c>
      <c r="J6" s="3">
        <v>32552641</v>
      </c>
      <c r="K6" s="3"/>
      <c r="L6" s="3">
        <v>0.93406299977651641</v>
      </c>
      <c r="M6" s="3">
        <v>29903214</v>
      </c>
      <c r="N6" s="3"/>
      <c r="O6" s="3"/>
      <c r="P6" s="3">
        <v>1.0966182699653193</v>
      </c>
      <c r="Q6" s="3">
        <v>32917612</v>
      </c>
      <c r="R6" s="3"/>
      <c r="S6" s="3"/>
      <c r="T6" s="3">
        <v>0.74348757023794931</v>
      </c>
      <c r="U6" s="3">
        <v>22638193</v>
      </c>
      <c r="V6" s="3"/>
      <c r="W6" s="3"/>
      <c r="X6" s="3">
        <v>1.1796643083404514</v>
      </c>
      <c r="Y6" s="3">
        <v>21094174</v>
      </c>
      <c r="Z6" s="3"/>
      <c r="AA6" s="3"/>
      <c r="AB6" s="3">
        <v>0.90770216198267872</v>
      </c>
      <c r="AC6" s="3">
        <v>26229577</v>
      </c>
      <c r="AD6" s="3"/>
      <c r="AE6" s="3"/>
      <c r="AF6" s="3">
        <v>0.88880023065856462</v>
      </c>
      <c r="AG6" s="3">
        <v>32327828</v>
      </c>
      <c r="AH6" s="3"/>
      <c r="AI6" s="3"/>
      <c r="AJ6" s="3">
        <v>0.9256119971824105</v>
      </c>
      <c r="AK6" s="3">
        <v>31483303</v>
      </c>
      <c r="AL6" s="3"/>
      <c r="AM6" s="3"/>
      <c r="AN6" s="3">
        <v>1.1118906424889159</v>
      </c>
      <c r="AO6" s="3">
        <v>34514326</v>
      </c>
      <c r="AP6" s="3"/>
      <c r="AQ6" s="3"/>
      <c r="AR6" s="3">
        <v>1.2217328173041921</v>
      </c>
      <c r="AS6" s="3">
        <v>41376190</v>
      </c>
    </row>
    <row r="7" spans="1:45" x14ac:dyDescent="0.25">
      <c r="A7" s="40"/>
      <c r="B7" s="5" t="s">
        <v>15</v>
      </c>
      <c r="C7" s="5">
        <v>1.4415398388540734</v>
      </c>
      <c r="D7" s="3">
        <v>9360</v>
      </c>
      <c r="E7" s="3"/>
      <c r="F7" s="3">
        <v>0.66997888461060739</v>
      </c>
      <c r="G7" s="3">
        <v>5834</v>
      </c>
      <c r="H7" s="3"/>
      <c r="I7" s="3">
        <v>1.1166110493140526</v>
      </c>
      <c r="J7" s="3">
        <v>5286</v>
      </c>
      <c r="K7" s="3"/>
      <c r="L7" s="3">
        <v>0.9870496430350324</v>
      </c>
      <c r="M7" s="3">
        <v>5585</v>
      </c>
      <c r="N7" s="3"/>
      <c r="O7" s="3"/>
      <c r="P7" s="3">
        <v>1.1914213624894869</v>
      </c>
      <c r="Q7" s="3">
        <v>5911</v>
      </c>
      <c r="R7" s="3"/>
      <c r="S7" s="3"/>
      <c r="T7" s="3">
        <v>0.99887053508400392</v>
      </c>
      <c r="U7" s="3">
        <v>7601</v>
      </c>
      <c r="V7" s="3"/>
      <c r="W7" s="3"/>
      <c r="X7" s="3">
        <v>1.0982332155477033</v>
      </c>
      <c r="Y7" s="3">
        <v>7194</v>
      </c>
      <c r="Z7" s="3"/>
      <c r="AA7" s="3"/>
      <c r="AB7" s="3">
        <v>1.0033462033462033</v>
      </c>
      <c r="AC7" s="3">
        <v>10398</v>
      </c>
      <c r="AD7" s="3"/>
      <c r="AE7" s="3"/>
      <c r="AF7" s="3">
        <v>1.0368400053198563</v>
      </c>
      <c r="AG7" s="3">
        <v>11540</v>
      </c>
      <c r="AH7" s="3"/>
      <c r="AI7" s="3"/>
      <c r="AJ7" s="3">
        <v>1.1731657260133401</v>
      </c>
      <c r="AK7" s="3">
        <v>11103</v>
      </c>
      <c r="AL7" s="3"/>
      <c r="AM7" s="3"/>
      <c r="AN7" s="3">
        <v>0.79280559807566153</v>
      </c>
      <c r="AO7" s="3">
        <v>14747</v>
      </c>
      <c r="AP7" s="3"/>
      <c r="AQ7" s="3"/>
      <c r="AR7" s="3">
        <v>1.452765135843332</v>
      </c>
      <c r="AS7" s="3">
        <v>12105</v>
      </c>
    </row>
    <row r="8" spans="1:45" x14ac:dyDescent="0.25">
      <c r="A8" s="40"/>
      <c r="B8" s="5" t="s">
        <v>16</v>
      </c>
      <c r="C8" s="5">
        <v>1.1440073168683311</v>
      </c>
      <c r="D8" s="3">
        <v>987808</v>
      </c>
      <c r="E8" s="3"/>
      <c r="F8" s="3">
        <v>1.0981209136429602</v>
      </c>
      <c r="G8" s="3">
        <v>819536</v>
      </c>
      <c r="H8" s="3"/>
      <c r="I8" s="3">
        <v>0.85596187115699129</v>
      </c>
      <c r="J8" s="3">
        <v>808456</v>
      </c>
      <c r="K8" s="3"/>
      <c r="L8" s="3">
        <v>0.70669699324890656</v>
      </c>
      <c r="M8" s="3">
        <v>639403</v>
      </c>
      <c r="N8" s="3"/>
      <c r="O8" s="3"/>
      <c r="P8" s="3">
        <v>0.63471273538877893</v>
      </c>
      <c r="Q8" s="3">
        <v>455293</v>
      </c>
      <c r="R8" s="3"/>
      <c r="S8" s="3"/>
      <c r="T8" s="3">
        <v>0.81792353068582857</v>
      </c>
      <c r="U8" s="3">
        <v>246189</v>
      </c>
      <c r="V8" s="3"/>
      <c r="W8" s="3"/>
      <c r="X8" s="3">
        <v>0.90856932199341622</v>
      </c>
      <c r="Y8" s="3">
        <v>206299</v>
      </c>
      <c r="Z8" s="3"/>
      <c r="AA8" s="3"/>
      <c r="AB8" s="3">
        <v>1.8428636740292026</v>
      </c>
      <c r="AC8" s="3">
        <v>335346</v>
      </c>
      <c r="AD8" s="3"/>
      <c r="AE8" s="3"/>
      <c r="AF8" s="3">
        <v>1.7170472879072665</v>
      </c>
      <c r="AG8" s="3">
        <v>489318</v>
      </c>
      <c r="AH8" s="3"/>
      <c r="AI8" s="3"/>
      <c r="AJ8" s="3">
        <v>1.4200329639489757</v>
      </c>
      <c r="AK8" s="3">
        <v>591556</v>
      </c>
      <c r="AL8" s="3"/>
      <c r="AM8" s="3"/>
      <c r="AN8" s="3">
        <v>1.093748293927145</v>
      </c>
      <c r="AO8" s="3">
        <v>716087</v>
      </c>
      <c r="AP8" s="3"/>
      <c r="AQ8" s="3"/>
      <c r="AR8" s="3">
        <v>1.1446264119675953</v>
      </c>
      <c r="AS8" s="3">
        <v>926600</v>
      </c>
    </row>
    <row r="9" spans="1:45" x14ac:dyDescent="0.25">
      <c r="A9" s="40"/>
      <c r="B9" s="5" t="s">
        <v>17</v>
      </c>
      <c r="C9" s="5">
        <v>0.98566608465858152</v>
      </c>
      <c r="D9" s="3">
        <v>376328</v>
      </c>
      <c r="E9" s="3"/>
      <c r="F9" s="3">
        <v>0.99171145076541911</v>
      </c>
      <c r="G9" s="3">
        <v>328812</v>
      </c>
      <c r="H9" s="3"/>
      <c r="I9" s="3">
        <v>0.97569593212361128</v>
      </c>
      <c r="J9" s="3">
        <v>320914</v>
      </c>
      <c r="K9" s="3"/>
      <c r="L9" s="3">
        <v>0.76080106131966074</v>
      </c>
      <c r="M9" s="3">
        <v>258069</v>
      </c>
      <c r="N9" s="3"/>
      <c r="O9" s="3"/>
      <c r="P9" s="3">
        <v>0.66977615731990359</v>
      </c>
      <c r="Q9" s="3">
        <v>205890</v>
      </c>
      <c r="R9" s="3"/>
      <c r="S9" s="3"/>
      <c r="T9" s="3">
        <v>0.85022970160032529</v>
      </c>
      <c r="U9" s="3">
        <v>143009</v>
      </c>
      <c r="V9" s="3"/>
      <c r="W9" s="3"/>
      <c r="X9" s="3">
        <v>0.91745895788722343</v>
      </c>
      <c r="Y9" s="3">
        <v>146191</v>
      </c>
      <c r="Z9" s="3"/>
      <c r="AA9" s="3"/>
      <c r="AB9" s="3">
        <v>1.531858778863509</v>
      </c>
      <c r="AC9" s="3">
        <v>155481</v>
      </c>
      <c r="AD9" s="3"/>
      <c r="AE9" s="3"/>
      <c r="AF9" s="3">
        <v>1.536712713650199</v>
      </c>
      <c r="AG9" s="3">
        <v>211997</v>
      </c>
      <c r="AH9" s="3"/>
      <c r="AI9" s="3"/>
      <c r="AJ9" s="3">
        <v>1.1840080447335943</v>
      </c>
      <c r="AK9" s="3">
        <v>260710</v>
      </c>
      <c r="AL9" s="3"/>
      <c r="AM9" s="3"/>
      <c r="AN9" s="3">
        <v>1.2303435851241797</v>
      </c>
      <c r="AO9" s="3">
        <v>345201</v>
      </c>
      <c r="AP9" s="3"/>
      <c r="AQ9" s="3"/>
      <c r="AR9" s="3">
        <v>1.2927239131192692</v>
      </c>
      <c r="AS9" s="3">
        <v>367443</v>
      </c>
    </row>
    <row r="10" spans="1:45" x14ac:dyDescent="0.25">
      <c r="A10" s="40"/>
      <c r="B10" s="36" t="s">
        <v>21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8"/>
    </row>
    <row r="11" spans="1:45" x14ac:dyDescent="0.25">
      <c r="A11" s="40"/>
      <c r="B11" s="4"/>
      <c r="C11" s="4">
        <v>1.2015341930505734</v>
      </c>
      <c r="D11" s="3">
        <v>292464</v>
      </c>
      <c r="E11" s="3"/>
      <c r="F11" s="3">
        <v>0.81513173401104699</v>
      </c>
      <c r="G11" s="3">
        <v>256439</v>
      </c>
      <c r="H11" s="3"/>
      <c r="I11" s="3">
        <v>1.0696855788692907</v>
      </c>
      <c r="J11" s="3">
        <v>244603</v>
      </c>
      <c r="K11" s="3"/>
      <c r="L11" s="3">
        <v>0.96491393021962091</v>
      </c>
      <c r="M11" s="3">
        <v>243585</v>
      </c>
      <c r="N11" s="3"/>
      <c r="O11" s="3"/>
      <c r="P11" s="3">
        <v>0.8089540482821902</v>
      </c>
      <c r="Q11" s="3">
        <v>226195</v>
      </c>
      <c r="R11" s="3"/>
      <c r="S11" s="3"/>
      <c r="T11" s="3">
        <v>0.96896816514175876</v>
      </c>
      <c r="U11" s="3">
        <v>211826</v>
      </c>
      <c r="V11" s="3"/>
      <c r="W11" s="3"/>
      <c r="X11" s="3">
        <v>1.0451922678490035</v>
      </c>
      <c r="Y11" s="3">
        <v>198184</v>
      </c>
      <c r="Z11" s="3"/>
      <c r="AA11" s="3"/>
      <c r="AB11" s="3">
        <v>1.0248328699780465</v>
      </c>
      <c r="AC11" s="3">
        <v>184095</v>
      </c>
      <c r="AD11" s="3"/>
      <c r="AE11" s="3"/>
      <c r="AF11" s="3">
        <v>1.0807703363035355</v>
      </c>
      <c r="AG11" s="3">
        <v>198797</v>
      </c>
      <c r="AH11" s="3"/>
      <c r="AI11" s="3"/>
      <c r="AJ11" s="3">
        <v>1.0475580270793037</v>
      </c>
      <c r="AK11" s="3">
        <v>212910</v>
      </c>
      <c r="AL11" s="3"/>
      <c r="AM11" s="3"/>
      <c r="AN11" s="3">
        <v>0.97410852355344246</v>
      </c>
      <c r="AO11" s="3">
        <v>215088</v>
      </c>
      <c r="AP11" s="3"/>
      <c r="AQ11" s="3"/>
      <c r="AR11" s="3">
        <v>1.0844730033266043</v>
      </c>
      <c r="AS11" s="3">
        <v>229445</v>
      </c>
    </row>
    <row r="12" spans="1:45" x14ac:dyDescent="0.25">
      <c r="A12" s="31" t="s">
        <v>18</v>
      </c>
      <c r="B12" s="32"/>
      <c r="C12" s="24"/>
      <c r="D12" s="9">
        <f t="shared" ref="D12:AS12" si="0">SUM(D6:D9,D11)</f>
        <v>47539154</v>
      </c>
      <c r="E12" s="9"/>
      <c r="F12" s="9"/>
      <c r="G12" s="9">
        <f t="shared" si="0"/>
        <v>40103630</v>
      </c>
      <c r="H12" s="9"/>
      <c r="I12" s="9"/>
      <c r="J12" s="9">
        <f t="shared" si="0"/>
        <v>33931900</v>
      </c>
      <c r="K12" s="9"/>
      <c r="L12" s="9"/>
      <c r="M12" s="9">
        <f t="shared" si="0"/>
        <v>31049856</v>
      </c>
      <c r="N12" s="9"/>
      <c r="O12" s="9"/>
      <c r="P12" s="9"/>
      <c r="Q12" s="9">
        <f t="shared" si="0"/>
        <v>33810901</v>
      </c>
      <c r="R12" s="9"/>
      <c r="S12" s="9"/>
      <c r="T12" s="9"/>
      <c r="U12" s="9">
        <f t="shared" si="0"/>
        <v>23246818</v>
      </c>
      <c r="V12" s="9"/>
      <c r="W12" s="9"/>
      <c r="X12" s="9"/>
      <c r="Y12" s="9">
        <f t="shared" si="0"/>
        <v>21652042</v>
      </c>
      <c r="Z12" s="9"/>
      <c r="AA12" s="9"/>
      <c r="AB12" s="9"/>
      <c r="AC12" s="9">
        <f t="shared" si="0"/>
        <v>26914897</v>
      </c>
      <c r="AD12" s="9"/>
      <c r="AE12" s="9"/>
      <c r="AF12" s="9"/>
      <c r="AG12" s="9">
        <f t="shared" si="0"/>
        <v>33239480</v>
      </c>
      <c r="AH12" s="9"/>
      <c r="AI12" s="9"/>
      <c r="AJ12" s="9"/>
      <c r="AK12" s="9">
        <f t="shared" si="0"/>
        <v>32559582</v>
      </c>
      <c r="AL12" s="9"/>
      <c r="AM12" s="9"/>
      <c r="AN12" s="9"/>
      <c r="AO12" s="9">
        <f t="shared" si="0"/>
        <v>35805449</v>
      </c>
      <c r="AP12" s="9"/>
      <c r="AQ12" s="9"/>
      <c r="AR12" s="9"/>
      <c r="AS12" s="9">
        <f t="shared" si="0"/>
        <v>42911783</v>
      </c>
    </row>
    <row r="13" spans="1:45" x14ac:dyDescent="0.25">
      <c r="A13" s="39" t="s">
        <v>33</v>
      </c>
      <c r="B13" s="36" t="s">
        <v>20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8"/>
    </row>
    <row r="14" spans="1:45" x14ac:dyDescent="0.25">
      <c r="A14" s="40"/>
      <c r="B14" s="26" t="s">
        <v>15</v>
      </c>
      <c r="C14" s="2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3"/>
    </row>
    <row r="15" spans="1:45" x14ac:dyDescent="0.25">
      <c r="A15" s="40"/>
      <c r="B15" s="5" t="s">
        <v>16</v>
      </c>
      <c r="C15" s="5">
        <v>1.3868535228249805</v>
      </c>
      <c r="D15" s="3">
        <v>197629</v>
      </c>
      <c r="E15" s="3"/>
      <c r="F15" s="3">
        <v>0.52550489574277037</v>
      </c>
      <c r="G15" s="3">
        <v>125188</v>
      </c>
      <c r="H15" s="3"/>
      <c r="I15" s="3">
        <v>1.1593800005424317</v>
      </c>
      <c r="J15" s="3">
        <v>77913</v>
      </c>
      <c r="K15" s="23"/>
      <c r="L15" s="23">
        <v>0.27072928241417626</v>
      </c>
      <c r="M15" s="3">
        <v>31683</v>
      </c>
      <c r="N15" s="3"/>
      <c r="O15" s="3"/>
      <c r="P15" s="3">
        <v>1</v>
      </c>
      <c r="Q15" s="3">
        <v>2999</v>
      </c>
      <c r="R15" s="3"/>
      <c r="S15" s="3"/>
      <c r="T15" s="3">
        <v>0.58874103516806364</v>
      </c>
      <c r="U15" s="3">
        <v>1795</v>
      </c>
      <c r="V15" s="3"/>
      <c r="W15" s="3"/>
      <c r="X15" s="3">
        <v>0.8682762163352169</v>
      </c>
      <c r="Y15" s="3">
        <v>2081</v>
      </c>
      <c r="Z15" s="3"/>
      <c r="AA15" s="3"/>
      <c r="AB15" s="3">
        <v>0.38100067613252198</v>
      </c>
      <c r="AC15" s="3">
        <v>1918</v>
      </c>
      <c r="AD15" s="3"/>
      <c r="AE15" s="3"/>
      <c r="AF15" s="3">
        <v>0.39251197213757072</v>
      </c>
      <c r="AG15" s="3">
        <v>21990</v>
      </c>
      <c r="AH15" s="3"/>
      <c r="AI15" s="3"/>
      <c r="AJ15" s="3">
        <v>0.68788819875776397</v>
      </c>
      <c r="AK15" s="3">
        <v>9237</v>
      </c>
      <c r="AL15" s="3"/>
      <c r="AM15" s="3"/>
      <c r="AN15" s="3">
        <v>25.327636246372137</v>
      </c>
      <c r="AO15" s="3">
        <v>65303</v>
      </c>
      <c r="AP15" s="3"/>
      <c r="AQ15" s="3"/>
      <c r="AR15" s="3">
        <v>1.5004647254300301</v>
      </c>
      <c r="AS15" s="3">
        <v>92177</v>
      </c>
    </row>
    <row r="16" spans="1:45" x14ac:dyDescent="0.25">
      <c r="A16" s="40"/>
      <c r="B16" s="5" t="s">
        <v>17</v>
      </c>
      <c r="C16" s="5">
        <v>1.9993972272453284</v>
      </c>
      <c r="D16" s="3">
        <v>3294</v>
      </c>
      <c r="E16" s="3"/>
      <c r="F16" s="3">
        <v>0.79499547784142299</v>
      </c>
      <c r="G16" s="3">
        <v>1739</v>
      </c>
      <c r="H16" s="3"/>
      <c r="I16" s="3">
        <v>1.1391733029958286</v>
      </c>
      <c r="J16" s="3">
        <v>1607</v>
      </c>
      <c r="K16" s="23"/>
      <c r="L16" s="23">
        <v>0.90479360852197066</v>
      </c>
      <c r="M16" s="3">
        <v>406</v>
      </c>
      <c r="N16" s="3"/>
      <c r="O16" s="3"/>
      <c r="P16" s="3">
        <v>1</v>
      </c>
      <c r="Q16" s="3">
        <v>1249</v>
      </c>
      <c r="R16" s="3"/>
      <c r="S16" s="3"/>
      <c r="T16" s="3">
        <v>0.6567328918322296</v>
      </c>
      <c r="U16" s="3">
        <v>1513</v>
      </c>
      <c r="V16" s="3"/>
      <c r="W16" s="3"/>
      <c r="X16" s="3">
        <v>0.93613445378151261</v>
      </c>
      <c r="Y16" s="3">
        <v>1724</v>
      </c>
      <c r="Z16" s="3"/>
      <c r="AA16" s="3"/>
      <c r="AB16" s="3">
        <v>0.93536804308797128</v>
      </c>
      <c r="AC16" s="3">
        <v>1813</v>
      </c>
      <c r="AD16" s="3"/>
      <c r="AE16" s="3"/>
      <c r="AF16" s="3">
        <v>0.85503282275711157</v>
      </c>
      <c r="AG16" s="3">
        <v>1508</v>
      </c>
      <c r="AH16" s="3"/>
      <c r="AI16" s="3"/>
      <c r="AJ16" s="3">
        <v>1.2290467050543825</v>
      </c>
      <c r="AK16" s="3">
        <v>1676</v>
      </c>
      <c r="AL16" s="3"/>
      <c r="AM16" s="3"/>
      <c r="AN16" s="3">
        <v>0.87038001041124413</v>
      </c>
      <c r="AO16" s="3">
        <v>1607</v>
      </c>
      <c r="AP16" s="3"/>
      <c r="AQ16" s="3"/>
      <c r="AR16" s="3">
        <v>1.013157894736842</v>
      </c>
      <c r="AS16" s="3">
        <v>1742</v>
      </c>
    </row>
    <row r="17" spans="1:45" x14ac:dyDescent="0.25">
      <c r="A17" s="40"/>
      <c r="B17" s="36" t="s">
        <v>21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8"/>
    </row>
    <row r="18" spans="1:45" x14ac:dyDescent="0.25">
      <c r="A18" s="40"/>
      <c r="B18" s="4"/>
      <c r="C18" s="4">
        <v>1</v>
      </c>
      <c r="D18" s="3">
        <v>50</v>
      </c>
      <c r="E18" s="3"/>
      <c r="F18" s="3">
        <v>0.875</v>
      </c>
      <c r="G18" s="3">
        <v>39</v>
      </c>
      <c r="H18" s="3"/>
      <c r="I18" s="3">
        <v>0.8571428571428571</v>
      </c>
      <c r="J18" s="3">
        <v>40</v>
      </c>
      <c r="K18" s="3"/>
      <c r="L18" s="3">
        <v>1.1000000000000001</v>
      </c>
      <c r="M18" s="3">
        <v>35</v>
      </c>
      <c r="N18" s="3"/>
      <c r="O18" s="3"/>
      <c r="P18" s="3">
        <v>1</v>
      </c>
      <c r="Q18" s="3">
        <v>36</v>
      </c>
      <c r="R18" s="3"/>
      <c r="S18" s="3"/>
      <c r="T18" s="3">
        <v>1.5151515151515151</v>
      </c>
      <c r="U18" s="3">
        <v>50</v>
      </c>
      <c r="V18" s="3"/>
      <c r="W18" s="3"/>
      <c r="X18" s="3">
        <v>1.1000000000000001</v>
      </c>
      <c r="Y18" s="3">
        <v>50</v>
      </c>
      <c r="Z18" s="3"/>
      <c r="AA18" s="3"/>
      <c r="AB18" s="3">
        <v>0.90909090909090906</v>
      </c>
      <c r="AC18" s="3">
        <v>50</v>
      </c>
      <c r="AD18" s="3"/>
      <c r="AE18" s="3"/>
      <c r="AF18" s="3">
        <v>1</v>
      </c>
      <c r="AG18" s="3">
        <v>40</v>
      </c>
      <c r="AH18" s="3"/>
      <c r="AI18" s="3"/>
      <c r="AJ18" s="3">
        <v>1</v>
      </c>
      <c r="AK18" s="3">
        <v>0</v>
      </c>
      <c r="AL18" s="3"/>
      <c r="AM18" s="3"/>
      <c r="AN18" s="3"/>
      <c r="AO18" s="3">
        <v>70</v>
      </c>
      <c r="AP18" s="3"/>
      <c r="AQ18" s="3"/>
      <c r="AR18" s="3">
        <v>0.9</v>
      </c>
      <c r="AS18" s="3">
        <v>80</v>
      </c>
    </row>
    <row r="19" spans="1:45" x14ac:dyDescent="0.25">
      <c r="A19" s="31" t="s">
        <v>18</v>
      </c>
      <c r="B19" s="32"/>
      <c r="C19" s="24"/>
      <c r="D19" s="9">
        <f>SUM(D14:D16,D18)</f>
        <v>200973</v>
      </c>
      <c r="E19" s="9"/>
      <c r="F19" s="9"/>
      <c r="G19" s="9">
        <f t="shared" ref="G19:AS19" si="1">SUM(G14:G16,G18)</f>
        <v>126966</v>
      </c>
      <c r="H19" s="9"/>
      <c r="I19" s="9"/>
      <c r="J19" s="9">
        <f t="shared" si="1"/>
        <v>79560</v>
      </c>
      <c r="K19" s="9"/>
      <c r="L19" s="9"/>
      <c r="M19" s="9">
        <f t="shared" si="1"/>
        <v>32124</v>
      </c>
      <c r="N19" s="9"/>
      <c r="O19" s="9"/>
      <c r="P19" s="9"/>
      <c r="Q19" s="9">
        <f t="shared" si="1"/>
        <v>4284</v>
      </c>
      <c r="R19" s="9"/>
      <c r="S19" s="9"/>
      <c r="T19" s="9"/>
      <c r="U19" s="9">
        <f t="shared" si="1"/>
        <v>3358</v>
      </c>
      <c r="V19" s="9"/>
      <c r="W19" s="9"/>
      <c r="X19" s="9"/>
      <c r="Y19" s="9">
        <f t="shared" si="1"/>
        <v>3855</v>
      </c>
      <c r="Z19" s="9"/>
      <c r="AA19" s="9"/>
      <c r="AB19" s="9"/>
      <c r="AC19" s="9">
        <f t="shared" si="1"/>
        <v>3781</v>
      </c>
      <c r="AD19" s="9"/>
      <c r="AE19" s="9"/>
      <c r="AF19" s="9"/>
      <c r="AG19" s="9">
        <f t="shared" si="1"/>
        <v>23538</v>
      </c>
      <c r="AH19" s="9"/>
      <c r="AI19" s="9"/>
      <c r="AJ19" s="9"/>
      <c r="AK19" s="9">
        <f t="shared" si="1"/>
        <v>10913</v>
      </c>
      <c r="AL19" s="9"/>
      <c r="AM19" s="9"/>
      <c r="AN19" s="9"/>
      <c r="AO19" s="9">
        <f t="shared" si="1"/>
        <v>66980</v>
      </c>
      <c r="AP19" s="9"/>
      <c r="AQ19" s="9"/>
      <c r="AR19" s="9"/>
      <c r="AS19" s="9">
        <f t="shared" si="1"/>
        <v>93999</v>
      </c>
    </row>
    <row r="20" spans="1:45" x14ac:dyDescent="0.25">
      <c r="A20" s="33" t="s">
        <v>19</v>
      </c>
      <c r="B20" s="34"/>
      <c r="C20" s="25"/>
      <c r="D20" s="9">
        <f>D12+D19</f>
        <v>47740127</v>
      </c>
      <c r="E20" s="9"/>
      <c r="F20" s="9"/>
      <c r="G20" s="9">
        <f t="shared" ref="G20:AS20" si="2">G12+G19</f>
        <v>40230596</v>
      </c>
      <c r="H20" s="9"/>
      <c r="I20" s="9"/>
      <c r="J20" s="9">
        <f t="shared" si="2"/>
        <v>34011460</v>
      </c>
      <c r="K20" s="9"/>
      <c r="L20" s="9"/>
      <c r="M20" s="9">
        <f>M12+M19</f>
        <v>31081980</v>
      </c>
      <c r="N20" s="9"/>
      <c r="O20" s="9"/>
      <c r="P20" s="9"/>
      <c r="Q20" s="9">
        <f>Q12+Q19</f>
        <v>33815185</v>
      </c>
      <c r="R20" s="9"/>
      <c r="S20" s="9"/>
      <c r="T20" s="9"/>
      <c r="U20" s="9">
        <f t="shared" si="2"/>
        <v>23250176</v>
      </c>
      <c r="V20" s="9"/>
      <c r="W20" s="9"/>
      <c r="X20" s="9"/>
      <c r="Y20" s="9">
        <f t="shared" si="2"/>
        <v>21655897</v>
      </c>
      <c r="Z20" s="9"/>
      <c r="AA20" s="9"/>
      <c r="AB20" s="9"/>
      <c r="AC20" s="14">
        <f t="shared" si="2"/>
        <v>26918678</v>
      </c>
      <c r="AD20" s="14"/>
      <c r="AE20" s="14"/>
      <c r="AF20" s="14"/>
      <c r="AG20" s="9">
        <f>AG12+AG19</f>
        <v>33263018</v>
      </c>
      <c r="AH20" s="9"/>
      <c r="AI20" s="9"/>
      <c r="AJ20" s="9"/>
      <c r="AK20" s="9">
        <f>AK12+AK19</f>
        <v>32570495</v>
      </c>
      <c r="AL20" s="9"/>
      <c r="AM20" s="9"/>
      <c r="AN20" s="9"/>
      <c r="AO20" s="9">
        <f t="shared" si="2"/>
        <v>35872429</v>
      </c>
      <c r="AP20" s="9"/>
      <c r="AQ20" s="9"/>
      <c r="AR20" s="9"/>
      <c r="AS20" s="9">
        <f t="shared" si="2"/>
        <v>43005782</v>
      </c>
    </row>
  </sheetData>
  <mergeCells count="10">
    <mergeCell ref="A19:B19"/>
    <mergeCell ref="A20:B20"/>
    <mergeCell ref="A2:AS2"/>
    <mergeCell ref="A4:A11"/>
    <mergeCell ref="B4:AS4"/>
    <mergeCell ref="B10:AS10"/>
    <mergeCell ref="A12:B12"/>
    <mergeCell ref="A13:A18"/>
    <mergeCell ref="B13:AS13"/>
    <mergeCell ref="B17:AS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85" zoomScaleNormal="85" workbookViewId="0">
      <selection activeCell="K28" sqref="K28"/>
    </sheetView>
  </sheetViews>
  <sheetFormatPr defaultRowHeight="15" x14ac:dyDescent="0.25"/>
  <cols>
    <col min="1" max="1" width="22" customWidth="1"/>
    <col min="3" max="3" width="22.5703125" customWidth="1"/>
    <col min="4" max="4" width="15.42578125" customWidth="1"/>
    <col min="5" max="5" width="14.85546875" customWidth="1"/>
    <col min="6" max="6" width="17" customWidth="1"/>
    <col min="7" max="7" width="17.140625" customWidth="1"/>
    <col min="8" max="8" width="19.85546875" customWidth="1"/>
    <col min="9" max="9" width="20.7109375" customWidth="1"/>
    <col min="10" max="10" width="17.7109375" customWidth="1"/>
    <col min="11" max="11" width="17.85546875" customWidth="1"/>
    <col min="12" max="12" width="23.140625" customWidth="1"/>
    <col min="13" max="13" width="17.85546875" customWidth="1"/>
    <col min="14" max="14" width="21.42578125" customWidth="1"/>
    <col min="15" max="15" width="10.28515625" bestFit="1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A2" s="35" t="s">
        <v>38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5" ht="42.75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5" x14ac:dyDescent="0.25">
      <c r="A4" s="39" t="s">
        <v>35</v>
      </c>
      <c r="B4" s="36" t="s">
        <v>20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1:15" x14ac:dyDescent="0.25">
      <c r="A5" s="40"/>
      <c r="B5" s="5" t="s">
        <v>37</v>
      </c>
      <c r="C5" s="3">
        <v>5094</v>
      </c>
      <c r="D5" s="3">
        <v>4496</v>
      </c>
      <c r="E5" s="3">
        <v>5102</v>
      </c>
      <c r="F5" s="3">
        <v>4502</v>
      </c>
      <c r="G5" s="3">
        <v>4756</v>
      </c>
      <c r="H5" s="3">
        <v>4521</v>
      </c>
      <c r="I5" s="3">
        <v>4940</v>
      </c>
      <c r="J5" s="3">
        <v>4882</v>
      </c>
      <c r="K5" s="3">
        <v>6644</v>
      </c>
      <c r="L5" s="3">
        <v>10258</v>
      </c>
      <c r="M5" s="3">
        <v>10365</v>
      </c>
      <c r="N5" s="3">
        <v>12004</v>
      </c>
      <c r="O5" s="29"/>
    </row>
    <row r="6" spans="1:15" x14ac:dyDescent="0.25">
      <c r="A6" s="40"/>
      <c r="B6" s="5" t="s">
        <v>14</v>
      </c>
      <c r="C6" s="3">
        <v>36321071</v>
      </c>
      <c r="D6" s="3">
        <v>35676290</v>
      </c>
      <c r="E6" s="3">
        <v>34566661</v>
      </c>
      <c r="F6" s="3">
        <v>29918474</v>
      </c>
      <c r="G6" s="3">
        <v>29034242</v>
      </c>
      <c r="H6" s="3">
        <v>24156111</v>
      </c>
      <c r="I6" s="3">
        <v>29245360</v>
      </c>
      <c r="J6" s="3">
        <v>19125877</v>
      </c>
      <c r="K6" s="3">
        <v>20779962</v>
      </c>
      <c r="L6" s="3">
        <v>26740046</v>
      </c>
      <c r="M6" s="3">
        <v>31418530</v>
      </c>
      <c r="N6" s="3">
        <v>31705141</v>
      </c>
      <c r="O6" s="29"/>
    </row>
    <row r="7" spans="1:15" x14ac:dyDescent="0.25">
      <c r="A7" s="40"/>
      <c r="B7" s="5" t="s">
        <v>15</v>
      </c>
      <c r="C7" s="3">
        <v>10698</v>
      </c>
      <c r="D7" s="3">
        <v>11715</v>
      </c>
      <c r="E7" s="3">
        <v>10241</v>
      </c>
      <c r="F7" s="3">
        <v>9245</v>
      </c>
      <c r="G7" s="3">
        <v>8165</v>
      </c>
      <c r="H7" s="3">
        <v>10089</v>
      </c>
      <c r="I7" s="3">
        <v>10269</v>
      </c>
      <c r="J7" s="3">
        <v>10678</v>
      </c>
      <c r="K7" s="3">
        <v>11466</v>
      </c>
      <c r="L7" s="3">
        <v>12779</v>
      </c>
      <c r="M7" s="3">
        <v>18053</v>
      </c>
      <c r="N7" s="3">
        <v>15052</v>
      </c>
      <c r="O7" s="29"/>
    </row>
    <row r="8" spans="1:15" x14ac:dyDescent="0.25">
      <c r="A8" s="40"/>
      <c r="B8" s="5" t="s">
        <v>16</v>
      </c>
      <c r="C8" s="3">
        <v>906822</v>
      </c>
      <c r="D8" s="3">
        <v>798881</v>
      </c>
      <c r="E8" s="3">
        <v>687049</v>
      </c>
      <c r="F8" s="3">
        <v>466554</v>
      </c>
      <c r="G8" s="3">
        <v>443773</v>
      </c>
      <c r="H8" s="3">
        <v>264174</v>
      </c>
      <c r="I8" s="3">
        <v>296439</v>
      </c>
      <c r="J8" s="3">
        <v>337396</v>
      </c>
      <c r="K8" s="3">
        <v>362754</v>
      </c>
      <c r="L8" s="3">
        <v>629324</v>
      </c>
      <c r="M8" s="3">
        <v>718773</v>
      </c>
      <c r="N8" s="3">
        <v>942944</v>
      </c>
      <c r="O8" s="29"/>
    </row>
    <row r="9" spans="1:15" x14ac:dyDescent="0.25">
      <c r="A9" s="40"/>
      <c r="B9" s="5" t="s">
        <v>17</v>
      </c>
      <c r="C9" s="3">
        <v>377786</v>
      </c>
      <c r="D9" s="3">
        <v>326544</v>
      </c>
      <c r="E9" s="3">
        <v>391711</v>
      </c>
      <c r="F9" s="3">
        <v>259091</v>
      </c>
      <c r="G9" s="3">
        <v>166752</v>
      </c>
      <c r="H9" s="3">
        <v>129459</v>
      </c>
      <c r="I9" s="3">
        <v>124327</v>
      </c>
      <c r="J9" s="3">
        <v>131644</v>
      </c>
      <c r="K9" s="3">
        <v>156077</v>
      </c>
      <c r="L9" s="3">
        <v>255331</v>
      </c>
      <c r="M9" s="3">
        <v>377103</v>
      </c>
      <c r="N9" s="3">
        <v>344415</v>
      </c>
      <c r="O9" s="29"/>
    </row>
    <row r="10" spans="1:15" x14ac:dyDescent="0.25">
      <c r="A10" s="40"/>
      <c r="B10" s="36" t="s">
        <v>21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8"/>
    </row>
    <row r="11" spans="1:15" x14ac:dyDescent="0.25">
      <c r="A11" s="40"/>
      <c r="B11" s="4"/>
      <c r="C11" s="3">
        <v>270931</v>
      </c>
      <c r="D11" s="3">
        <v>223480</v>
      </c>
      <c r="E11" s="3">
        <v>248211</v>
      </c>
      <c r="F11" s="3">
        <v>217434</v>
      </c>
      <c r="G11" s="3">
        <v>206653</v>
      </c>
      <c r="H11" s="3">
        <v>195269</v>
      </c>
      <c r="I11" s="3">
        <v>164247</v>
      </c>
      <c r="J11" s="3">
        <v>174991</v>
      </c>
      <c r="K11" s="3">
        <v>183225</v>
      </c>
      <c r="L11" s="3">
        <v>241279</v>
      </c>
      <c r="M11" s="3">
        <v>220283</v>
      </c>
      <c r="N11" s="3">
        <v>251804</v>
      </c>
    </row>
    <row r="12" spans="1:15" x14ac:dyDescent="0.25">
      <c r="A12" s="31" t="s">
        <v>18</v>
      </c>
      <c r="B12" s="32"/>
      <c r="C12" s="9">
        <f t="shared" ref="C12:N12" si="0">SUM(C6:C9,C11)</f>
        <v>37887308</v>
      </c>
      <c r="D12" s="9">
        <f t="shared" si="0"/>
        <v>37036910</v>
      </c>
      <c r="E12" s="9">
        <f t="shared" si="0"/>
        <v>35903873</v>
      </c>
      <c r="F12" s="9">
        <f t="shared" si="0"/>
        <v>30870798</v>
      </c>
      <c r="G12" s="9">
        <f t="shared" si="0"/>
        <v>29859585</v>
      </c>
      <c r="H12" s="9">
        <f t="shared" si="0"/>
        <v>24755102</v>
      </c>
      <c r="I12" s="9">
        <f t="shared" si="0"/>
        <v>29840642</v>
      </c>
      <c r="J12" s="9">
        <f t="shared" si="0"/>
        <v>19780586</v>
      </c>
      <c r="K12" s="9">
        <f t="shared" si="0"/>
        <v>21493484</v>
      </c>
      <c r="L12" s="9">
        <f t="shared" si="0"/>
        <v>27878759</v>
      </c>
      <c r="M12" s="9">
        <f t="shared" si="0"/>
        <v>32752742</v>
      </c>
      <c r="N12" s="9">
        <f t="shared" si="0"/>
        <v>33259356</v>
      </c>
    </row>
    <row r="13" spans="1:15" x14ac:dyDescent="0.25">
      <c r="A13" s="39" t="s">
        <v>33</v>
      </c>
      <c r="B13" s="36" t="s">
        <v>20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8"/>
    </row>
    <row r="14" spans="1:15" x14ac:dyDescent="0.25">
      <c r="A14" s="40"/>
      <c r="B14" s="27" t="s">
        <v>15</v>
      </c>
      <c r="C14" s="3"/>
      <c r="D14" s="3"/>
      <c r="E14" s="3"/>
      <c r="F14" s="3"/>
      <c r="G14" s="3"/>
      <c r="H14" s="3"/>
      <c r="I14" s="3"/>
      <c r="J14" s="13"/>
      <c r="K14" s="13"/>
      <c r="L14" s="13"/>
      <c r="M14" s="13">
        <v>2938</v>
      </c>
      <c r="N14" s="3">
        <v>1893</v>
      </c>
    </row>
    <row r="15" spans="1:15" x14ac:dyDescent="0.25">
      <c r="A15" s="40"/>
      <c r="B15" s="5" t="s">
        <v>16</v>
      </c>
      <c r="C15" s="3">
        <v>135641</v>
      </c>
      <c r="D15" s="3">
        <v>78398</v>
      </c>
      <c r="E15" s="3">
        <v>114110</v>
      </c>
      <c r="F15" s="3">
        <v>12490</v>
      </c>
      <c r="G15" s="3">
        <v>8810</v>
      </c>
      <c r="H15" s="3">
        <v>0</v>
      </c>
      <c r="I15" s="3">
        <v>0</v>
      </c>
      <c r="J15" s="3">
        <v>0</v>
      </c>
      <c r="K15" s="3">
        <v>0</v>
      </c>
      <c r="L15" s="3">
        <v>18970</v>
      </c>
      <c r="M15" s="3">
        <v>39160</v>
      </c>
      <c r="N15" s="3">
        <v>89810</v>
      </c>
    </row>
    <row r="16" spans="1:15" x14ac:dyDescent="0.25">
      <c r="A16" s="40"/>
      <c r="B16" s="5" t="s">
        <v>17</v>
      </c>
      <c r="C16" s="3">
        <v>2585</v>
      </c>
      <c r="D16" s="3">
        <v>2839</v>
      </c>
      <c r="E16" s="3">
        <v>2877</v>
      </c>
      <c r="F16" s="3">
        <v>3092</v>
      </c>
      <c r="G16" s="3">
        <v>1439</v>
      </c>
      <c r="H16" s="3">
        <v>1503</v>
      </c>
      <c r="I16" s="3">
        <v>1835</v>
      </c>
      <c r="J16" s="3">
        <v>1685</v>
      </c>
      <c r="K16" s="3">
        <v>2425</v>
      </c>
      <c r="L16" s="3">
        <v>1675</v>
      </c>
      <c r="M16" s="3"/>
      <c r="N16" s="3"/>
    </row>
    <row r="17" spans="1:14" x14ac:dyDescent="0.25">
      <c r="A17" s="40"/>
      <c r="B17" s="36" t="s">
        <v>21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8"/>
    </row>
    <row r="18" spans="1:14" x14ac:dyDescent="0.25">
      <c r="A18" s="40"/>
      <c r="B18" s="4"/>
      <c r="C18" s="3">
        <v>60</v>
      </c>
      <c r="D18" s="3">
        <v>30</v>
      </c>
      <c r="E18" s="3">
        <v>60</v>
      </c>
      <c r="F18" s="3">
        <v>60</v>
      </c>
      <c r="G18" s="3">
        <v>93</v>
      </c>
      <c r="H18" s="3">
        <v>55</v>
      </c>
      <c r="I18" s="3">
        <v>90</v>
      </c>
      <c r="J18" s="3">
        <v>115</v>
      </c>
      <c r="K18" s="3">
        <v>116</v>
      </c>
      <c r="L18" s="3">
        <v>51</v>
      </c>
      <c r="M18" s="3">
        <v>144</v>
      </c>
      <c r="N18" s="3">
        <v>181</v>
      </c>
    </row>
    <row r="19" spans="1:14" x14ac:dyDescent="0.25">
      <c r="A19" s="31" t="s">
        <v>18</v>
      </c>
      <c r="B19" s="32"/>
      <c r="C19" s="9">
        <f>SUM(C14:C16,C18)</f>
        <v>138286</v>
      </c>
      <c r="D19" s="9">
        <f t="shared" ref="D19:N19" si="1">SUM(D14:D16,D18)</f>
        <v>81267</v>
      </c>
      <c r="E19" s="9">
        <f t="shared" si="1"/>
        <v>117047</v>
      </c>
      <c r="F19" s="9">
        <f t="shared" si="1"/>
        <v>15642</v>
      </c>
      <c r="G19" s="9">
        <f t="shared" si="1"/>
        <v>10342</v>
      </c>
      <c r="H19" s="9">
        <f t="shared" si="1"/>
        <v>1558</v>
      </c>
      <c r="I19" s="9">
        <f t="shared" si="1"/>
        <v>1925</v>
      </c>
      <c r="J19" s="9">
        <f t="shared" si="1"/>
        <v>1800</v>
      </c>
      <c r="K19" s="9">
        <f t="shared" si="1"/>
        <v>2541</v>
      </c>
      <c r="L19" s="9">
        <f t="shared" si="1"/>
        <v>20696</v>
      </c>
      <c r="M19" s="9">
        <f t="shared" si="1"/>
        <v>42242</v>
      </c>
      <c r="N19" s="9">
        <f t="shared" si="1"/>
        <v>91884</v>
      </c>
    </row>
    <row r="20" spans="1:14" x14ac:dyDescent="0.25">
      <c r="A20" s="33" t="s">
        <v>19</v>
      </c>
      <c r="B20" s="34"/>
      <c r="C20" s="9">
        <f>C12+C19</f>
        <v>38025594</v>
      </c>
      <c r="D20" s="9">
        <f t="shared" ref="D20:N20" si="2">D12+D19</f>
        <v>37118177</v>
      </c>
      <c r="E20" s="9">
        <f t="shared" si="2"/>
        <v>36020920</v>
      </c>
      <c r="F20" s="9">
        <f>F12+F19</f>
        <v>30886440</v>
      </c>
      <c r="G20" s="9">
        <f>G12+G19</f>
        <v>29869927</v>
      </c>
      <c r="H20" s="9">
        <f t="shared" si="2"/>
        <v>24756660</v>
      </c>
      <c r="I20" s="9">
        <f t="shared" si="2"/>
        <v>29842567</v>
      </c>
      <c r="J20" s="14">
        <f t="shared" si="2"/>
        <v>19782386</v>
      </c>
      <c r="K20" s="9">
        <f>K12+K19</f>
        <v>21496025</v>
      </c>
      <c r="L20" s="9">
        <f>L12+L19</f>
        <v>27899455</v>
      </c>
      <c r="M20" s="9">
        <f t="shared" si="2"/>
        <v>32794984</v>
      </c>
      <c r="N20" s="9">
        <f t="shared" si="2"/>
        <v>33351240</v>
      </c>
    </row>
  </sheetData>
  <mergeCells count="10">
    <mergeCell ref="A19:B19"/>
    <mergeCell ref="A20:B20"/>
    <mergeCell ref="A2:N2"/>
    <mergeCell ref="A4:A11"/>
    <mergeCell ref="B4:N4"/>
    <mergeCell ref="B10:N10"/>
    <mergeCell ref="A12:B12"/>
    <mergeCell ref="A13:A18"/>
    <mergeCell ref="B13:N13"/>
    <mergeCell ref="B17:N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B1" zoomScale="85" zoomScaleNormal="85" workbookViewId="0">
      <selection activeCell="N3" sqref="N3"/>
    </sheetView>
  </sheetViews>
  <sheetFormatPr defaultRowHeight="15" x14ac:dyDescent="0.25"/>
  <cols>
    <col min="1" max="1" width="22" customWidth="1"/>
    <col min="3" max="3" width="22.5703125" customWidth="1"/>
    <col min="4" max="4" width="15.42578125" customWidth="1"/>
    <col min="5" max="5" width="14.85546875" customWidth="1"/>
    <col min="6" max="6" width="17" customWidth="1"/>
    <col min="7" max="7" width="17.140625" customWidth="1"/>
    <col min="8" max="8" width="19.85546875" customWidth="1"/>
    <col min="9" max="9" width="20.7109375" customWidth="1"/>
    <col min="10" max="10" width="17.7109375" customWidth="1"/>
    <col min="11" max="11" width="17.85546875" customWidth="1"/>
    <col min="12" max="12" width="23.140625" customWidth="1"/>
    <col min="13" max="13" width="17.85546875" customWidth="1"/>
    <col min="14" max="14" width="21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5" t="s">
        <v>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42.75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x14ac:dyDescent="0.25">
      <c r="A4" s="39" t="s">
        <v>35</v>
      </c>
      <c r="B4" s="36" t="s">
        <v>20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1:14" x14ac:dyDescent="0.25">
      <c r="A5" s="40"/>
      <c r="B5" s="5" t="s">
        <v>37</v>
      </c>
      <c r="C5" s="3">
        <v>11827</v>
      </c>
      <c r="D5" s="3">
        <v>11450</v>
      </c>
      <c r="E5" s="3">
        <v>9703</v>
      </c>
      <c r="F5" s="3">
        <v>8298</v>
      </c>
      <c r="G5" s="3">
        <v>7627</v>
      </c>
      <c r="H5" s="3">
        <v>6913</v>
      </c>
      <c r="I5" s="3">
        <v>6934</v>
      </c>
      <c r="J5" s="3">
        <v>7767</v>
      </c>
      <c r="K5" s="3">
        <v>8332</v>
      </c>
      <c r="L5" s="3">
        <v>9142</v>
      </c>
      <c r="M5" s="3">
        <v>9273</v>
      </c>
      <c r="N5" s="3">
        <v>9541</v>
      </c>
    </row>
    <row r="6" spans="1:14" x14ac:dyDescent="0.25">
      <c r="A6" s="40"/>
      <c r="B6" s="5" t="s">
        <v>14</v>
      </c>
      <c r="C6" s="3">
        <v>32244340</v>
      </c>
      <c r="D6" s="3">
        <v>33178153</v>
      </c>
      <c r="E6" s="3">
        <v>34372525</v>
      </c>
      <c r="F6" s="3">
        <v>29703859</v>
      </c>
      <c r="G6" s="3">
        <v>27306979</v>
      </c>
      <c r="H6" s="3">
        <v>22363165</v>
      </c>
      <c r="I6" s="3">
        <v>22027060</v>
      </c>
      <c r="J6" s="3">
        <v>25780277</v>
      </c>
      <c r="K6" s="3">
        <v>19835654</v>
      </c>
      <c r="L6" s="3">
        <v>25377626</v>
      </c>
      <c r="M6" s="3">
        <v>28507532</v>
      </c>
      <c r="N6" s="3">
        <v>34966318</v>
      </c>
    </row>
    <row r="7" spans="1:14" x14ac:dyDescent="0.25">
      <c r="A7" s="40"/>
      <c r="B7" s="5" t="s">
        <v>15</v>
      </c>
      <c r="C7" s="3">
        <v>13870</v>
      </c>
      <c r="D7" s="3">
        <v>12829</v>
      </c>
      <c r="E7" s="3">
        <v>12256</v>
      </c>
      <c r="F7" s="3">
        <v>9499</v>
      </c>
      <c r="G7" s="3">
        <v>9241</v>
      </c>
      <c r="H7" s="3">
        <v>7903</v>
      </c>
      <c r="I7" s="3">
        <v>8736</v>
      </c>
      <c r="J7" s="3">
        <v>10278</v>
      </c>
      <c r="K7" s="3">
        <v>11862</v>
      </c>
      <c r="L7" s="3">
        <v>14660</v>
      </c>
      <c r="M7" s="3">
        <v>14727</v>
      </c>
      <c r="N7" s="3">
        <v>16710</v>
      </c>
    </row>
    <row r="8" spans="1:14" x14ac:dyDescent="0.25">
      <c r="A8" s="40"/>
      <c r="B8" s="5" t="s">
        <v>16</v>
      </c>
      <c r="C8" s="3">
        <v>972618</v>
      </c>
      <c r="D8" s="3">
        <v>881018</v>
      </c>
      <c r="E8" s="3">
        <v>777576</v>
      </c>
      <c r="F8" s="3">
        <v>505459</v>
      </c>
      <c r="G8" s="3">
        <v>425205</v>
      </c>
      <c r="H8" s="3">
        <v>266976</v>
      </c>
      <c r="I8" s="3">
        <v>282427</v>
      </c>
      <c r="J8" s="3">
        <v>313216</v>
      </c>
      <c r="K8" s="3">
        <v>411706</v>
      </c>
      <c r="L8" s="3">
        <v>769984</v>
      </c>
      <c r="M8" s="3">
        <v>959305</v>
      </c>
      <c r="N8" s="3">
        <f>988329+199766</f>
        <v>1188095</v>
      </c>
    </row>
    <row r="9" spans="1:14" x14ac:dyDescent="0.25">
      <c r="A9" s="40"/>
      <c r="B9" s="5" t="s">
        <v>17</v>
      </c>
      <c r="C9" s="3">
        <v>375234</v>
      </c>
      <c r="D9" s="3">
        <v>366759</v>
      </c>
      <c r="E9" s="3">
        <v>304965</v>
      </c>
      <c r="F9" s="3">
        <v>254821</v>
      </c>
      <c r="G9" s="3">
        <v>200332</v>
      </c>
      <c r="H9" s="3">
        <v>124610</v>
      </c>
      <c r="I9" s="3">
        <v>129014</v>
      </c>
      <c r="J9" s="3">
        <v>124745</v>
      </c>
      <c r="K9" s="3">
        <v>133571</v>
      </c>
      <c r="L9" s="3">
        <v>223496</v>
      </c>
      <c r="M9" s="3">
        <v>284049</v>
      </c>
      <c r="N9" s="3">
        <v>291326</v>
      </c>
    </row>
    <row r="10" spans="1:14" x14ac:dyDescent="0.25">
      <c r="A10" s="40"/>
      <c r="B10" s="36" t="s">
        <v>21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8"/>
    </row>
    <row r="11" spans="1:14" x14ac:dyDescent="0.25">
      <c r="A11" s="40"/>
      <c r="B11" s="4"/>
      <c r="C11" s="3">
        <v>310883</v>
      </c>
      <c r="D11" s="3">
        <v>249442</v>
      </c>
      <c r="E11" s="3">
        <v>232665</v>
      </c>
      <c r="F11" s="3">
        <v>224932</v>
      </c>
      <c r="G11" s="3">
        <v>211903</v>
      </c>
      <c r="H11" s="3">
        <v>184128</v>
      </c>
      <c r="I11" s="3">
        <v>173110</v>
      </c>
      <c r="J11" s="3">
        <v>183507</v>
      </c>
      <c r="K11" s="3">
        <v>175697</v>
      </c>
      <c r="L11" s="3">
        <v>212961</v>
      </c>
      <c r="M11" s="3">
        <f>214747+4196</f>
        <v>218943</v>
      </c>
      <c r="N11" s="3">
        <f>227290+4646</f>
        <v>231936</v>
      </c>
    </row>
    <row r="12" spans="1:14" x14ac:dyDescent="0.25">
      <c r="A12" s="31" t="s">
        <v>18</v>
      </c>
      <c r="B12" s="32"/>
      <c r="C12" s="9">
        <f t="shared" ref="C12:N12" si="0">SUM(C6:C9,C11)</f>
        <v>33916945</v>
      </c>
      <c r="D12" s="9">
        <f t="shared" si="0"/>
        <v>34688201</v>
      </c>
      <c r="E12" s="9">
        <f t="shared" si="0"/>
        <v>35699987</v>
      </c>
      <c r="F12" s="9">
        <f t="shared" si="0"/>
        <v>30698570</v>
      </c>
      <c r="G12" s="9">
        <f t="shared" si="0"/>
        <v>28153660</v>
      </c>
      <c r="H12" s="9">
        <f t="shared" si="0"/>
        <v>22946782</v>
      </c>
      <c r="I12" s="9">
        <f t="shared" si="0"/>
        <v>22620347</v>
      </c>
      <c r="J12" s="9">
        <f t="shared" si="0"/>
        <v>26412023</v>
      </c>
      <c r="K12" s="9">
        <f t="shared" si="0"/>
        <v>20568490</v>
      </c>
      <c r="L12" s="9">
        <f t="shared" si="0"/>
        <v>26598727</v>
      </c>
      <c r="M12" s="9">
        <f t="shared" si="0"/>
        <v>29984556</v>
      </c>
      <c r="N12" s="9">
        <f t="shared" si="0"/>
        <v>36694385</v>
      </c>
    </row>
    <row r="13" spans="1:14" x14ac:dyDescent="0.25">
      <c r="A13" s="39" t="s">
        <v>33</v>
      </c>
      <c r="B13" s="36" t="s">
        <v>20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8"/>
    </row>
    <row r="14" spans="1:14" x14ac:dyDescent="0.25">
      <c r="A14" s="40"/>
      <c r="B14" s="28" t="s">
        <v>15</v>
      </c>
      <c r="C14" s="3">
        <v>1393</v>
      </c>
      <c r="D14" s="3">
        <v>1554</v>
      </c>
      <c r="E14" s="3">
        <v>2154</v>
      </c>
      <c r="F14" s="3">
        <v>2118</v>
      </c>
      <c r="G14" s="3">
        <v>1795</v>
      </c>
      <c r="H14" s="3">
        <v>1835</v>
      </c>
      <c r="I14" s="3">
        <v>1882</v>
      </c>
      <c r="J14" s="13">
        <v>1968</v>
      </c>
      <c r="K14" s="13">
        <v>1919</v>
      </c>
      <c r="L14" s="13">
        <v>1990</v>
      </c>
      <c r="M14" s="13">
        <v>2225</v>
      </c>
      <c r="N14" s="3">
        <v>2379</v>
      </c>
    </row>
    <row r="15" spans="1:14" x14ac:dyDescent="0.25">
      <c r="A15" s="40"/>
      <c r="B15" s="5" t="s">
        <v>16</v>
      </c>
      <c r="C15" s="3">
        <v>175720</v>
      </c>
      <c r="D15" s="3">
        <v>121910</v>
      </c>
      <c r="E15" s="3">
        <v>38970</v>
      </c>
      <c r="F15" s="3">
        <v>5040</v>
      </c>
      <c r="G15" s="3">
        <v>6430</v>
      </c>
      <c r="H15" s="3">
        <v>0</v>
      </c>
      <c r="I15" s="3">
        <v>0</v>
      </c>
      <c r="J15" s="3">
        <v>0</v>
      </c>
      <c r="K15" s="3">
        <v>3720</v>
      </c>
      <c r="L15" s="3">
        <v>4930</v>
      </c>
      <c r="M15" s="3">
        <v>22250</v>
      </c>
      <c r="N15" s="3">
        <v>49980</v>
      </c>
    </row>
    <row r="16" spans="1:14" x14ac:dyDescent="0.25">
      <c r="A16" s="40"/>
      <c r="B16" s="5" t="s">
        <v>17</v>
      </c>
      <c r="C16" s="3">
        <v>365</v>
      </c>
      <c r="D16" s="3">
        <v>434</v>
      </c>
      <c r="E16" s="3">
        <v>507</v>
      </c>
      <c r="F16" s="3">
        <v>574</v>
      </c>
      <c r="G16" s="3">
        <v>297</v>
      </c>
      <c r="H16" s="3">
        <v>353</v>
      </c>
      <c r="I16" s="3">
        <v>549</v>
      </c>
      <c r="J16" s="3">
        <v>624</v>
      </c>
      <c r="K16" s="3">
        <v>248</v>
      </c>
      <c r="L16" s="3">
        <v>620</v>
      </c>
      <c r="M16" s="3">
        <v>559</v>
      </c>
      <c r="N16" s="3">
        <v>421</v>
      </c>
    </row>
    <row r="17" spans="1:14" x14ac:dyDescent="0.25">
      <c r="A17" s="40"/>
      <c r="B17" s="36" t="s">
        <v>21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8"/>
    </row>
    <row r="18" spans="1:14" x14ac:dyDescent="0.25">
      <c r="A18" s="40"/>
      <c r="B18" s="4"/>
      <c r="C18" s="3">
        <v>127</v>
      </c>
      <c r="D18" s="3">
        <v>118</v>
      </c>
      <c r="E18" s="3">
        <v>114</v>
      </c>
      <c r="F18" s="3">
        <v>105</v>
      </c>
      <c r="G18" s="3">
        <v>86</v>
      </c>
      <c r="H18" s="3">
        <v>64</v>
      </c>
      <c r="I18" s="3">
        <v>115</v>
      </c>
      <c r="J18" s="3">
        <v>66</v>
      </c>
      <c r="K18" s="3">
        <v>28</v>
      </c>
      <c r="L18" s="3">
        <v>12</v>
      </c>
      <c r="M18" s="3">
        <v>140</v>
      </c>
      <c r="N18" s="3">
        <v>0</v>
      </c>
    </row>
    <row r="19" spans="1:14" x14ac:dyDescent="0.25">
      <c r="A19" s="31" t="s">
        <v>18</v>
      </c>
      <c r="B19" s="32"/>
      <c r="C19" s="9">
        <f>SUM(C14:C16,C18)</f>
        <v>177605</v>
      </c>
      <c r="D19" s="9">
        <f t="shared" ref="D19:N19" si="1">SUM(D14:D16,D18)</f>
        <v>124016</v>
      </c>
      <c r="E19" s="9">
        <f t="shared" si="1"/>
        <v>41745</v>
      </c>
      <c r="F19" s="9">
        <f t="shared" si="1"/>
        <v>7837</v>
      </c>
      <c r="G19" s="9">
        <f t="shared" si="1"/>
        <v>8608</v>
      </c>
      <c r="H19" s="9">
        <f t="shared" si="1"/>
        <v>2252</v>
      </c>
      <c r="I19" s="9">
        <f t="shared" si="1"/>
        <v>2546</v>
      </c>
      <c r="J19" s="9">
        <f t="shared" si="1"/>
        <v>2658</v>
      </c>
      <c r="K19" s="9">
        <f t="shared" si="1"/>
        <v>5915</v>
      </c>
      <c r="L19" s="9">
        <f t="shared" si="1"/>
        <v>7552</v>
      </c>
      <c r="M19" s="9">
        <f t="shared" si="1"/>
        <v>25174</v>
      </c>
      <c r="N19" s="9">
        <f t="shared" si="1"/>
        <v>52780</v>
      </c>
    </row>
    <row r="20" spans="1:14" x14ac:dyDescent="0.25">
      <c r="A20" s="33" t="s">
        <v>19</v>
      </c>
      <c r="B20" s="34"/>
      <c r="C20" s="9">
        <f>C12+C19</f>
        <v>34094550</v>
      </c>
      <c r="D20" s="9">
        <f t="shared" ref="D20:N20" si="2">D12+D19</f>
        <v>34812217</v>
      </c>
      <c r="E20" s="9">
        <f t="shared" si="2"/>
        <v>35741732</v>
      </c>
      <c r="F20" s="9">
        <f>F12+F19</f>
        <v>30706407</v>
      </c>
      <c r="G20" s="9">
        <f>G12+G19</f>
        <v>28162268</v>
      </c>
      <c r="H20" s="9">
        <f t="shared" si="2"/>
        <v>22949034</v>
      </c>
      <c r="I20" s="9">
        <f t="shared" si="2"/>
        <v>22622893</v>
      </c>
      <c r="J20" s="14">
        <f t="shared" si="2"/>
        <v>26414681</v>
      </c>
      <c r="K20" s="9">
        <f>K12+K19</f>
        <v>20574405</v>
      </c>
      <c r="L20" s="9">
        <f>L12+L19</f>
        <v>26606279</v>
      </c>
      <c r="M20" s="9">
        <f t="shared" si="2"/>
        <v>30009730</v>
      </c>
      <c r="N20" s="9">
        <f t="shared" si="2"/>
        <v>36747165</v>
      </c>
    </row>
  </sheetData>
  <mergeCells count="10">
    <mergeCell ref="A19:B19"/>
    <mergeCell ref="A20:B20"/>
    <mergeCell ref="A2:N2"/>
    <mergeCell ref="A4:A11"/>
    <mergeCell ref="B4:N4"/>
    <mergeCell ref="B10:N10"/>
    <mergeCell ref="A12:B12"/>
    <mergeCell ref="A13:A18"/>
    <mergeCell ref="B13:N13"/>
    <mergeCell ref="B17:N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0"/>
  <sheetViews>
    <sheetView zoomScale="85" zoomScaleNormal="85" workbookViewId="0">
      <selection activeCell="H28" sqref="H28"/>
    </sheetView>
  </sheetViews>
  <sheetFormatPr defaultRowHeight="15" x14ac:dyDescent="0.25"/>
  <cols>
    <col min="1" max="1" width="22" customWidth="1"/>
    <col min="3" max="3" width="22.5703125" customWidth="1"/>
    <col min="4" max="4" width="15.42578125" customWidth="1"/>
    <col min="5" max="5" width="14.85546875" customWidth="1"/>
    <col min="6" max="6" width="17" customWidth="1"/>
    <col min="7" max="7" width="17.140625" customWidth="1"/>
    <col min="8" max="8" width="19.85546875" customWidth="1"/>
    <col min="9" max="9" width="20.7109375" customWidth="1"/>
    <col min="10" max="10" width="17.7109375" customWidth="1"/>
    <col min="11" max="11" width="17.85546875" customWidth="1"/>
    <col min="12" max="12" width="23.140625" customWidth="1"/>
    <col min="13" max="13" width="17.85546875" customWidth="1"/>
    <col min="14" max="14" width="21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5" t="s">
        <v>40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42.75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x14ac:dyDescent="0.25">
      <c r="A4" s="39" t="s">
        <v>35</v>
      </c>
      <c r="B4" s="36" t="s">
        <v>20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1:14" x14ac:dyDescent="0.25">
      <c r="A5" s="40"/>
      <c r="B5" s="5" t="s">
        <v>37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A6" s="40"/>
      <c r="B6" s="5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40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40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40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40"/>
      <c r="B10" s="36" t="s">
        <v>21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8"/>
    </row>
    <row r="11" spans="1:14" x14ac:dyDescent="0.25">
      <c r="A11" s="40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1" t="s">
        <v>18</v>
      </c>
      <c r="B12" s="32"/>
      <c r="C12" s="9">
        <f t="shared" ref="C12:N12" si="0">SUM(C6:C9,C11)</f>
        <v>0</v>
      </c>
      <c r="D12" s="9">
        <f t="shared" si="0"/>
        <v>0</v>
      </c>
      <c r="E12" s="9">
        <f t="shared" si="0"/>
        <v>0</v>
      </c>
      <c r="F12" s="9">
        <f t="shared" si="0"/>
        <v>0</v>
      </c>
      <c r="G12" s="9">
        <f t="shared" si="0"/>
        <v>0</v>
      </c>
      <c r="H12" s="9">
        <f t="shared" si="0"/>
        <v>0</v>
      </c>
      <c r="I12" s="9">
        <f t="shared" si="0"/>
        <v>0</v>
      </c>
      <c r="J12" s="9">
        <f t="shared" si="0"/>
        <v>0</v>
      </c>
      <c r="K12" s="9">
        <f t="shared" si="0"/>
        <v>0</v>
      </c>
      <c r="L12" s="9">
        <f t="shared" si="0"/>
        <v>0</v>
      </c>
      <c r="M12" s="9">
        <f t="shared" si="0"/>
        <v>0</v>
      </c>
      <c r="N12" s="9">
        <f t="shared" si="0"/>
        <v>0</v>
      </c>
    </row>
    <row r="13" spans="1:14" x14ac:dyDescent="0.25">
      <c r="A13" s="39" t="s">
        <v>33</v>
      </c>
      <c r="B13" s="36" t="s">
        <v>20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8"/>
    </row>
    <row r="14" spans="1:14" x14ac:dyDescent="0.25">
      <c r="A14" s="40"/>
      <c r="B14" s="30" t="s">
        <v>15</v>
      </c>
      <c r="C14" s="3"/>
      <c r="D14" s="3"/>
      <c r="E14" s="3"/>
      <c r="F14" s="3"/>
      <c r="G14" s="3"/>
      <c r="H14" s="3"/>
      <c r="I14" s="3"/>
      <c r="J14" s="13"/>
      <c r="K14" s="13"/>
      <c r="L14" s="13"/>
      <c r="M14" s="13"/>
      <c r="N14" s="3"/>
    </row>
    <row r="15" spans="1:14" x14ac:dyDescent="0.25">
      <c r="A15" s="40"/>
      <c r="B15" s="5" t="s">
        <v>16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40"/>
      <c r="B16" s="5" t="s">
        <v>17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40"/>
      <c r="B17" s="36" t="s">
        <v>21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8"/>
    </row>
    <row r="18" spans="1:14" x14ac:dyDescent="0.25">
      <c r="A18" s="40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1" t="s">
        <v>18</v>
      </c>
      <c r="B19" s="32"/>
      <c r="C19" s="9">
        <f>SUM(C14:C16,C18)</f>
        <v>0</v>
      </c>
      <c r="D19" s="9">
        <f t="shared" ref="D19:N19" si="1">SUM(D14:D16,D18)</f>
        <v>0</v>
      </c>
      <c r="E19" s="9">
        <f t="shared" si="1"/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  <c r="I19" s="9">
        <f t="shared" si="1"/>
        <v>0</v>
      </c>
      <c r="J19" s="9">
        <f t="shared" si="1"/>
        <v>0</v>
      </c>
      <c r="K19" s="9">
        <f t="shared" si="1"/>
        <v>0</v>
      </c>
      <c r="L19" s="9">
        <f t="shared" si="1"/>
        <v>0</v>
      </c>
      <c r="M19" s="9">
        <f t="shared" si="1"/>
        <v>0</v>
      </c>
      <c r="N19" s="9">
        <f t="shared" si="1"/>
        <v>0</v>
      </c>
    </row>
    <row r="20" spans="1:14" x14ac:dyDescent="0.25">
      <c r="A20" s="33" t="s">
        <v>19</v>
      </c>
      <c r="B20" s="34"/>
      <c r="C20" s="9">
        <f>C12+C19</f>
        <v>0</v>
      </c>
      <c r="D20" s="9">
        <f t="shared" ref="D20:N20" si="2">D12+D19</f>
        <v>0</v>
      </c>
      <c r="E20" s="9">
        <f t="shared" si="2"/>
        <v>0</v>
      </c>
      <c r="F20" s="9">
        <f>F12+F19</f>
        <v>0</v>
      </c>
      <c r="G20" s="9">
        <f>G12+G19</f>
        <v>0</v>
      </c>
      <c r="H20" s="9">
        <f t="shared" si="2"/>
        <v>0</v>
      </c>
      <c r="I20" s="9">
        <f t="shared" si="2"/>
        <v>0</v>
      </c>
      <c r="J20" s="14">
        <f t="shared" si="2"/>
        <v>0</v>
      </c>
      <c r="K20" s="9">
        <f>K12+K19</f>
        <v>0</v>
      </c>
      <c r="L20" s="9">
        <f>L12+L19</f>
        <v>0</v>
      </c>
      <c r="M20" s="9">
        <f t="shared" si="2"/>
        <v>0</v>
      </c>
      <c r="N20" s="9">
        <f t="shared" si="2"/>
        <v>0</v>
      </c>
    </row>
  </sheetData>
  <mergeCells count="10">
    <mergeCell ref="A19:B19"/>
    <mergeCell ref="A20:B20"/>
    <mergeCell ref="A2:N2"/>
    <mergeCell ref="A4:A11"/>
    <mergeCell ref="B4:N4"/>
    <mergeCell ref="B10:N10"/>
    <mergeCell ref="A12:B12"/>
    <mergeCell ref="A13:A18"/>
    <mergeCell ref="B13:N13"/>
    <mergeCell ref="B17:N1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"/>
  <sheetViews>
    <sheetView topLeftCell="A7" workbookViewId="0">
      <selection activeCell="O12" sqref="A12:XFD1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39" t="s">
        <v>22</v>
      </c>
      <c r="B4" s="36" t="s">
        <v>20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1:14" ht="22.5" customHeight="1" x14ac:dyDescent="0.25">
      <c r="A5" s="40"/>
      <c r="B5" s="5" t="s">
        <v>14</v>
      </c>
      <c r="C5" s="3">
        <v>37819819</v>
      </c>
      <c r="D5" s="3">
        <v>32081132</v>
      </c>
      <c r="E5" s="3">
        <v>35685850</v>
      </c>
      <c r="F5" s="3">
        <v>31042415</v>
      </c>
      <c r="G5" s="3">
        <v>32246579</v>
      </c>
      <c r="H5" s="3">
        <v>29535538</v>
      </c>
      <c r="I5" s="3">
        <v>29638279</v>
      </c>
      <c r="J5" s="3">
        <v>34921731</v>
      </c>
      <c r="K5" s="3">
        <v>30588655</v>
      </c>
      <c r="L5" s="3">
        <v>36165885</v>
      </c>
      <c r="M5" s="3">
        <v>37195317</v>
      </c>
      <c r="N5" s="3">
        <v>36171141</v>
      </c>
    </row>
    <row r="6" spans="1:14" ht="22.5" customHeight="1" x14ac:dyDescent="0.25">
      <c r="A6" s="40"/>
      <c r="B6" s="5" t="s">
        <v>15</v>
      </c>
      <c r="C6" s="3">
        <v>16728</v>
      </c>
      <c r="D6" s="3">
        <v>14451</v>
      </c>
      <c r="E6" s="3">
        <v>10213</v>
      </c>
      <c r="F6" s="3">
        <v>8950</v>
      </c>
      <c r="G6" s="3">
        <v>10526</v>
      </c>
      <c r="H6" s="3">
        <v>9966</v>
      </c>
      <c r="I6" s="3">
        <v>9631</v>
      </c>
      <c r="J6" s="3">
        <v>10170</v>
      </c>
      <c r="K6" s="3">
        <v>11728</v>
      </c>
      <c r="L6" s="3">
        <v>9279</v>
      </c>
      <c r="M6" s="3">
        <v>25201</v>
      </c>
      <c r="N6" s="3">
        <v>10581</v>
      </c>
    </row>
    <row r="7" spans="1:14" ht="22.5" customHeight="1" x14ac:dyDescent="0.25">
      <c r="A7" s="40"/>
      <c r="B7" s="5" t="s">
        <v>16</v>
      </c>
      <c r="C7" s="3">
        <v>1031186</v>
      </c>
      <c r="D7" s="3">
        <v>972518</v>
      </c>
      <c r="E7" s="3">
        <v>847424</v>
      </c>
      <c r="F7" s="3">
        <v>720692</v>
      </c>
      <c r="G7" s="3">
        <v>414345</v>
      </c>
      <c r="H7" s="3">
        <v>394161</v>
      </c>
      <c r="I7" s="3">
        <v>334824</v>
      </c>
      <c r="J7" s="3">
        <v>443642</v>
      </c>
      <c r="K7" s="3">
        <v>442507</v>
      </c>
      <c r="L7" s="3">
        <v>790142</v>
      </c>
      <c r="M7" s="3">
        <v>801117</v>
      </c>
      <c r="N7" s="3">
        <v>921429</v>
      </c>
    </row>
    <row r="8" spans="1:14" ht="22.5" customHeight="1" x14ac:dyDescent="0.25">
      <c r="A8" s="40"/>
      <c r="B8" s="5" t="s">
        <v>17</v>
      </c>
      <c r="C8" s="3">
        <v>383723</v>
      </c>
      <c r="D8" s="3">
        <v>384568</v>
      </c>
      <c r="E8" s="3">
        <v>300385</v>
      </c>
      <c r="F8" s="3">
        <v>273173</v>
      </c>
      <c r="G8" s="3">
        <v>214006</v>
      </c>
      <c r="H8" s="3">
        <v>197150</v>
      </c>
      <c r="I8" s="3">
        <v>187625</v>
      </c>
      <c r="J8" s="3">
        <v>182110</v>
      </c>
      <c r="K8" s="3">
        <v>213056</v>
      </c>
      <c r="L8" s="3"/>
      <c r="M8" s="3">
        <v>342876</v>
      </c>
      <c r="N8" s="3">
        <v>359893</v>
      </c>
    </row>
    <row r="9" spans="1:14" ht="22.5" customHeight="1" x14ac:dyDescent="0.25">
      <c r="A9" s="40"/>
      <c r="B9" s="36" t="s">
        <v>21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8"/>
    </row>
    <row r="10" spans="1:14" ht="22.5" customHeight="1" x14ac:dyDescent="0.25">
      <c r="A10" s="40"/>
      <c r="B10" s="4"/>
      <c r="C10" s="3">
        <v>342467</v>
      </c>
      <c r="D10" s="3">
        <v>336471</v>
      </c>
      <c r="E10" s="3">
        <v>295397</v>
      </c>
      <c r="F10" s="3">
        <v>265857</v>
      </c>
      <c r="G10" s="3">
        <v>212311</v>
      </c>
      <c r="H10" s="3">
        <v>205613</v>
      </c>
      <c r="I10" s="3">
        <v>198535</v>
      </c>
      <c r="J10" s="3">
        <v>170576</v>
      </c>
      <c r="K10" s="3">
        <v>194607</v>
      </c>
      <c r="L10" s="3">
        <v>295569</v>
      </c>
      <c r="M10" s="3">
        <v>308506</v>
      </c>
      <c r="N10" s="3">
        <v>321260</v>
      </c>
    </row>
    <row r="11" spans="1:14" ht="22.5" customHeight="1" x14ac:dyDescent="0.25">
      <c r="A11" s="31" t="s">
        <v>18</v>
      </c>
      <c r="B11" s="32"/>
      <c r="C11" s="9">
        <f t="shared" ref="C11:N11" si="0">SUM(C5:C8,C10)</f>
        <v>39593923</v>
      </c>
      <c r="D11" s="9">
        <f t="shared" si="0"/>
        <v>33789140</v>
      </c>
      <c r="E11" s="9">
        <f t="shared" si="0"/>
        <v>37139269</v>
      </c>
      <c r="F11" s="9">
        <f t="shared" si="0"/>
        <v>32311087</v>
      </c>
      <c r="G11" s="9">
        <f t="shared" si="0"/>
        <v>33097767</v>
      </c>
      <c r="H11" s="9">
        <f t="shared" si="0"/>
        <v>30342428</v>
      </c>
      <c r="I11" s="9">
        <f t="shared" si="0"/>
        <v>30368894</v>
      </c>
      <c r="J11" s="9">
        <f t="shared" si="0"/>
        <v>35728229</v>
      </c>
      <c r="K11" s="9">
        <f t="shared" si="0"/>
        <v>31450553</v>
      </c>
      <c r="L11" s="9">
        <f t="shared" si="0"/>
        <v>37260875</v>
      </c>
      <c r="M11" s="9">
        <f t="shared" si="0"/>
        <v>38673017</v>
      </c>
      <c r="N11" s="9">
        <f t="shared" si="0"/>
        <v>37784304</v>
      </c>
    </row>
    <row r="12" spans="1:14" ht="22.5" customHeight="1" x14ac:dyDescent="0.25">
      <c r="A12" s="39" t="s">
        <v>25</v>
      </c>
      <c r="B12" s="36" t="s">
        <v>20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1:14" ht="22.5" customHeight="1" x14ac:dyDescent="0.25">
      <c r="A13" s="40"/>
      <c r="B13" s="10" t="s">
        <v>15</v>
      </c>
      <c r="C13" s="3"/>
      <c r="D13" s="3"/>
      <c r="E13" s="3"/>
      <c r="F13" s="3"/>
      <c r="G13" s="3"/>
      <c r="H13" s="3"/>
      <c r="I13" s="3"/>
      <c r="J13" s="3">
        <v>153</v>
      </c>
      <c r="K13" s="3"/>
      <c r="L13" s="3"/>
      <c r="M13" s="3"/>
      <c r="N13" s="3"/>
    </row>
    <row r="14" spans="1:14" ht="22.5" customHeight="1" x14ac:dyDescent="0.25">
      <c r="A14" s="40"/>
      <c r="B14" s="5" t="s">
        <v>16</v>
      </c>
      <c r="C14" s="3">
        <v>320680</v>
      </c>
      <c r="D14" s="3">
        <v>145783</v>
      </c>
      <c r="E14" s="3">
        <v>127392</v>
      </c>
      <c r="F14" s="3">
        <v>96150</v>
      </c>
      <c r="G14" s="3">
        <v>12157</v>
      </c>
      <c r="H14" s="3">
        <v>2591</v>
      </c>
      <c r="I14" s="3">
        <v>2795</v>
      </c>
      <c r="J14" s="3">
        <v>3305</v>
      </c>
      <c r="K14" s="3">
        <v>3131</v>
      </c>
      <c r="L14" s="3">
        <v>78296</v>
      </c>
      <c r="M14" s="3">
        <v>193108</v>
      </c>
      <c r="N14" s="3">
        <v>223842</v>
      </c>
    </row>
    <row r="15" spans="1:14" ht="22.5" customHeight="1" x14ac:dyDescent="0.25">
      <c r="A15" s="40"/>
      <c r="B15" s="5" t="s">
        <v>17</v>
      </c>
      <c r="C15" s="3">
        <v>2600</v>
      </c>
      <c r="D15" s="3">
        <v>2511</v>
      </c>
      <c r="E15" s="3">
        <v>2147</v>
      </c>
      <c r="F15" s="3">
        <v>2519</v>
      </c>
      <c r="G15" s="3">
        <v>2196</v>
      </c>
      <c r="H15" s="3">
        <v>2009</v>
      </c>
      <c r="I15" s="3">
        <v>1474</v>
      </c>
      <c r="J15" s="3">
        <v>721</v>
      </c>
      <c r="K15" s="3">
        <v>1272</v>
      </c>
      <c r="L15" s="3">
        <v>1361</v>
      </c>
      <c r="M15" s="3">
        <v>1463</v>
      </c>
      <c r="N15" s="3">
        <v>1717</v>
      </c>
    </row>
    <row r="16" spans="1:14" ht="22.5" customHeight="1" x14ac:dyDescent="0.25">
      <c r="A16" s="40"/>
      <c r="B16" s="36" t="s">
        <v>21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8"/>
    </row>
    <row r="17" spans="1:14" ht="22.5" customHeight="1" x14ac:dyDescent="0.25">
      <c r="A17" s="40"/>
      <c r="B17" s="4"/>
      <c r="C17" s="3">
        <v>7159</v>
      </c>
      <c r="D17" s="3">
        <v>11014</v>
      </c>
      <c r="E17" s="3">
        <v>7161</v>
      </c>
      <c r="F17" s="3">
        <v>7370</v>
      </c>
      <c r="G17" s="3">
        <v>6976</v>
      </c>
      <c r="H17" s="3">
        <v>11224</v>
      </c>
      <c r="I17" s="3">
        <v>12050</v>
      </c>
      <c r="J17" s="3">
        <v>7730</v>
      </c>
      <c r="K17" s="3">
        <v>8567</v>
      </c>
      <c r="L17" s="3">
        <v>8746</v>
      </c>
      <c r="M17" s="3">
        <v>8171</v>
      </c>
      <c r="N17" s="3">
        <v>8705</v>
      </c>
    </row>
    <row r="18" spans="1:14" ht="22.5" customHeight="1" x14ac:dyDescent="0.25">
      <c r="A18" s="31" t="s">
        <v>18</v>
      </c>
      <c r="B18" s="32"/>
      <c r="C18" s="9">
        <f t="shared" ref="C18:N18" si="1">SUM(C14:C15,C17)</f>
        <v>330439</v>
      </c>
      <c r="D18" s="9">
        <f t="shared" si="1"/>
        <v>159308</v>
      </c>
      <c r="E18" s="9">
        <f t="shared" si="1"/>
        <v>136700</v>
      </c>
      <c r="F18" s="9">
        <f t="shared" si="1"/>
        <v>106039</v>
      </c>
      <c r="G18" s="9">
        <f t="shared" si="1"/>
        <v>21329</v>
      </c>
      <c r="H18" s="9">
        <f t="shared" si="1"/>
        <v>15824</v>
      </c>
      <c r="I18" s="9">
        <f t="shared" si="1"/>
        <v>16319</v>
      </c>
      <c r="J18" s="9">
        <f t="shared" si="1"/>
        <v>11756</v>
      </c>
      <c r="K18" s="9">
        <f t="shared" si="1"/>
        <v>12970</v>
      </c>
      <c r="L18" s="9">
        <f t="shared" si="1"/>
        <v>88403</v>
      </c>
      <c r="M18" s="9">
        <f t="shared" si="1"/>
        <v>202742</v>
      </c>
      <c r="N18" s="9">
        <f t="shared" si="1"/>
        <v>234264</v>
      </c>
    </row>
    <row r="19" spans="1:14" ht="22.5" customHeight="1" x14ac:dyDescent="0.25">
      <c r="A19" s="33" t="s">
        <v>19</v>
      </c>
      <c r="B19" s="34"/>
      <c r="C19" s="9">
        <f>C11+C18</f>
        <v>39924362</v>
      </c>
      <c r="D19" s="9">
        <f t="shared" ref="D19:N19" si="2">D11+D18</f>
        <v>33948448</v>
      </c>
      <c r="E19" s="9">
        <f t="shared" si="2"/>
        <v>37275969</v>
      </c>
      <c r="F19" s="9">
        <f t="shared" si="2"/>
        <v>32417126</v>
      </c>
      <c r="G19" s="9">
        <f t="shared" si="2"/>
        <v>33119096</v>
      </c>
      <c r="H19" s="9">
        <f t="shared" si="2"/>
        <v>30358252</v>
      </c>
      <c r="I19" s="9">
        <f t="shared" si="2"/>
        <v>30385213</v>
      </c>
      <c r="J19" s="9">
        <f t="shared" si="2"/>
        <v>35739985</v>
      </c>
      <c r="K19" s="9">
        <f t="shared" si="2"/>
        <v>31463523</v>
      </c>
      <c r="L19" s="9">
        <f t="shared" si="2"/>
        <v>37349278</v>
      </c>
      <c r="M19" s="9">
        <f t="shared" si="2"/>
        <v>38875759</v>
      </c>
      <c r="N19" s="9">
        <f t="shared" si="2"/>
        <v>38018568</v>
      </c>
    </row>
  </sheetData>
  <mergeCells count="10">
    <mergeCell ref="A18:B18"/>
    <mergeCell ref="A19:B19"/>
    <mergeCell ref="A2:N2"/>
    <mergeCell ref="B4:N4"/>
    <mergeCell ref="A4:A10"/>
    <mergeCell ref="B9:N9"/>
    <mergeCell ref="A11:B11"/>
    <mergeCell ref="A12:A17"/>
    <mergeCell ref="B12:N12"/>
    <mergeCell ref="B16:N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"/>
  <sheetViews>
    <sheetView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2" width="22.140625" style="1" customWidth="1"/>
    <col min="13" max="14" width="24.28515625" style="1" customWidth="1"/>
    <col min="15" max="16384" width="9.140625" style="1"/>
  </cols>
  <sheetData>
    <row r="2" spans="1:14" ht="42.75" customHeight="1" x14ac:dyDescent="0.25">
      <c r="A2" s="35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39" t="s">
        <v>22</v>
      </c>
      <c r="B4" s="36" t="s">
        <v>20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1:14" ht="22.5" customHeight="1" x14ac:dyDescent="0.25">
      <c r="A5" s="40"/>
      <c r="B5" s="5" t="s">
        <v>14</v>
      </c>
      <c r="C5" s="3">
        <v>39898721</v>
      </c>
      <c r="D5" s="3">
        <v>32803933</v>
      </c>
      <c r="E5" s="3">
        <v>32299044</v>
      </c>
      <c r="F5" s="3">
        <v>28763287</v>
      </c>
      <c r="G5" s="3">
        <v>33090706</v>
      </c>
      <c r="H5" s="3">
        <v>27973159</v>
      </c>
      <c r="I5" s="3">
        <v>27813675</v>
      </c>
      <c r="J5" s="3">
        <v>33258231</v>
      </c>
      <c r="K5" s="3">
        <v>26405428</v>
      </c>
      <c r="L5" s="3">
        <v>29335820</v>
      </c>
      <c r="M5" s="3">
        <v>33688900</v>
      </c>
      <c r="N5" s="3">
        <v>37059128</v>
      </c>
    </row>
    <row r="6" spans="1:14" ht="22.5" customHeight="1" x14ac:dyDescent="0.25">
      <c r="A6" s="40"/>
      <c r="B6" s="5" t="s">
        <v>15</v>
      </c>
      <c r="C6" s="3">
        <v>10341</v>
      </c>
      <c r="D6" s="3">
        <v>9510</v>
      </c>
      <c r="E6" s="3">
        <v>15746</v>
      </c>
      <c r="F6" s="3">
        <v>12275</v>
      </c>
      <c r="G6" s="3">
        <v>9091</v>
      </c>
      <c r="H6" s="3">
        <v>10039</v>
      </c>
      <c r="I6" s="3">
        <v>12349</v>
      </c>
      <c r="J6" s="3">
        <v>9663</v>
      </c>
      <c r="K6" s="3">
        <v>10412</v>
      </c>
      <c r="L6" s="3">
        <v>12397</v>
      </c>
      <c r="M6" s="3">
        <v>9703</v>
      </c>
      <c r="N6" s="3">
        <v>11812</v>
      </c>
    </row>
    <row r="7" spans="1:14" ht="22.5" customHeight="1" x14ac:dyDescent="0.25">
      <c r="A7" s="40"/>
      <c r="B7" s="5" t="s">
        <v>16</v>
      </c>
      <c r="C7" s="3">
        <v>1132499</v>
      </c>
      <c r="D7" s="3">
        <v>1017049</v>
      </c>
      <c r="E7" s="3">
        <v>1008799</v>
      </c>
      <c r="F7" s="3">
        <v>721364</v>
      </c>
      <c r="G7" s="3">
        <v>387009</v>
      </c>
      <c r="H7" s="3">
        <v>304268</v>
      </c>
      <c r="I7" s="3">
        <v>351439</v>
      </c>
      <c r="J7" s="3">
        <v>309243</v>
      </c>
      <c r="K7" s="3">
        <v>373841</v>
      </c>
      <c r="L7" s="3">
        <v>569640</v>
      </c>
      <c r="M7" s="3">
        <v>880460</v>
      </c>
      <c r="N7" s="3">
        <v>948859</v>
      </c>
    </row>
    <row r="8" spans="1:14" ht="22.5" customHeight="1" x14ac:dyDescent="0.25">
      <c r="A8" s="40"/>
      <c r="B8" s="5" t="s">
        <v>17</v>
      </c>
      <c r="C8" s="3">
        <v>393802</v>
      </c>
      <c r="D8" s="3">
        <v>358048</v>
      </c>
      <c r="E8" s="3">
        <v>294766</v>
      </c>
      <c r="F8" s="3">
        <v>295944</v>
      </c>
      <c r="G8" s="3">
        <v>216586</v>
      </c>
      <c r="H8" s="3">
        <v>156453</v>
      </c>
      <c r="I8" s="3">
        <v>169808</v>
      </c>
      <c r="J8" s="3">
        <v>166064</v>
      </c>
      <c r="K8" s="3">
        <v>197183</v>
      </c>
      <c r="L8" s="3">
        <v>283339</v>
      </c>
      <c r="M8" s="3">
        <v>367368</v>
      </c>
      <c r="N8" s="3">
        <v>374930</v>
      </c>
    </row>
    <row r="9" spans="1:14" ht="22.5" customHeight="1" x14ac:dyDescent="0.25">
      <c r="A9" s="40"/>
      <c r="B9" s="36" t="s">
        <v>21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8"/>
    </row>
    <row r="10" spans="1:14" ht="22.5" customHeight="1" x14ac:dyDescent="0.25">
      <c r="A10" s="40"/>
      <c r="B10" s="4"/>
      <c r="C10" s="3">
        <v>337181</v>
      </c>
      <c r="D10" s="3">
        <v>314951</v>
      </c>
      <c r="E10" s="3">
        <v>235859</v>
      </c>
      <c r="F10" s="3">
        <v>314593</v>
      </c>
      <c r="G10" s="3">
        <v>198215</v>
      </c>
      <c r="H10" s="3">
        <v>196427</v>
      </c>
      <c r="I10" s="3">
        <v>192213</v>
      </c>
      <c r="J10" s="3">
        <v>194320</v>
      </c>
      <c r="K10" s="3">
        <v>199411</v>
      </c>
      <c r="L10" s="3">
        <v>270892</v>
      </c>
      <c r="M10" s="3">
        <v>282976</v>
      </c>
      <c r="N10" s="3">
        <v>294918</v>
      </c>
    </row>
    <row r="11" spans="1:14" ht="22.5" customHeight="1" x14ac:dyDescent="0.25">
      <c r="A11" s="31" t="s">
        <v>18</v>
      </c>
      <c r="B11" s="32"/>
      <c r="C11" s="9">
        <f t="shared" ref="C11:M11" si="0">SUM(C5:C8,C10)</f>
        <v>41772544</v>
      </c>
      <c r="D11" s="9">
        <f t="shared" si="0"/>
        <v>34503491</v>
      </c>
      <c r="E11" s="9">
        <f t="shared" si="0"/>
        <v>33854214</v>
      </c>
      <c r="F11" s="9">
        <f t="shared" si="0"/>
        <v>30107463</v>
      </c>
      <c r="G11" s="9">
        <f t="shared" si="0"/>
        <v>33901607</v>
      </c>
      <c r="H11" s="9">
        <f t="shared" si="0"/>
        <v>28640346</v>
      </c>
      <c r="I11" s="9">
        <f t="shared" si="0"/>
        <v>28539484</v>
      </c>
      <c r="J11" s="9">
        <f t="shared" si="0"/>
        <v>33937521</v>
      </c>
      <c r="K11" s="9">
        <f t="shared" si="0"/>
        <v>27186275</v>
      </c>
      <c r="L11" s="9">
        <f t="shared" ref="L11" si="1">SUM(L5:L8,L10)</f>
        <v>30472088</v>
      </c>
      <c r="M11" s="9">
        <f t="shared" si="0"/>
        <v>35229407</v>
      </c>
      <c r="N11" s="9">
        <f t="shared" ref="N11" si="2">SUM(N5:N8,N10)</f>
        <v>38689647</v>
      </c>
    </row>
    <row r="12" spans="1:14" ht="22.5" customHeight="1" x14ac:dyDescent="0.25">
      <c r="A12" s="39" t="s">
        <v>25</v>
      </c>
      <c r="B12" s="36" t="s">
        <v>20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1:14" ht="22.5" customHeight="1" x14ac:dyDescent="0.25">
      <c r="A13" s="40"/>
      <c r="B13" s="11" t="s">
        <v>15</v>
      </c>
      <c r="C13" s="3"/>
      <c r="D13" s="3">
        <v>1319</v>
      </c>
      <c r="E13" s="3"/>
      <c r="F13" s="3"/>
      <c r="G13" s="3"/>
      <c r="H13" s="3"/>
      <c r="I13" s="3"/>
      <c r="J13" s="3"/>
      <c r="K13" s="3"/>
      <c r="L13" s="3">
        <v>1320</v>
      </c>
      <c r="M13" s="3"/>
      <c r="N13" s="3"/>
    </row>
    <row r="14" spans="1:14" ht="22.5" customHeight="1" x14ac:dyDescent="0.25">
      <c r="A14" s="40"/>
      <c r="B14" s="5" t="s">
        <v>16</v>
      </c>
      <c r="C14" s="3">
        <v>244574</v>
      </c>
      <c r="D14" s="3">
        <v>209760</v>
      </c>
      <c r="E14" s="3">
        <v>160985</v>
      </c>
      <c r="F14" s="3">
        <v>31316</v>
      </c>
      <c r="G14" s="3">
        <v>2162</v>
      </c>
      <c r="H14" s="3">
        <v>2142</v>
      </c>
      <c r="I14" s="3">
        <v>2101</v>
      </c>
      <c r="J14" s="3">
        <v>2509</v>
      </c>
      <c r="K14" s="3">
        <v>1877</v>
      </c>
      <c r="L14" s="3">
        <v>94499</v>
      </c>
      <c r="M14" s="3">
        <v>207842</v>
      </c>
      <c r="N14" s="3">
        <v>161029</v>
      </c>
    </row>
    <row r="15" spans="1:14" ht="22.5" customHeight="1" x14ac:dyDescent="0.25">
      <c r="A15" s="40"/>
      <c r="B15" s="5" t="s">
        <v>17</v>
      </c>
      <c r="C15" s="3">
        <v>1680</v>
      </c>
      <c r="D15" s="3">
        <v>1801</v>
      </c>
      <c r="E15" s="3">
        <v>1166</v>
      </c>
      <c r="F15" s="3">
        <v>1446</v>
      </c>
      <c r="G15" s="3">
        <v>1107</v>
      </c>
      <c r="H15" s="3">
        <v>881</v>
      </c>
      <c r="I15" s="3">
        <v>993</v>
      </c>
      <c r="J15" s="3">
        <v>744</v>
      </c>
      <c r="K15" s="3">
        <v>1165</v>
      </c>
      <c r="L15" s="3">
        <v>1309</v>
      </c>
      <c r="M15" s="3">
        <v>3657</v>
      </c>
      <c r="N15" s="3">
        <v>3047</v>
      </c>
    </row>
    <row r="16" spans="1:14" ht="22.5" customHeight="1" x14ac:dyDescent="0.25">
      <c r="A16" s="40"/>
      <c r="B16" s="36" t="s">
        <v>21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8"/>
    </row>
    <row r="17" spans="1:14" ht="22.5" customHeight="1" x14ac:dyDescent="0.25">
      <c r="A17" s="40"/>
      <c r="B17" s="4"/>
      <c r="C17" s="3">
        <v>9154</v>
      </c>
      <c r="D17" s="3">
        <v>9195</v>
      </c>
      <c r="E17" s="3">
        <v>7752</v>
      </c>
      <c r="F17" s="3">
        <v>8103</v>
      </c>
      <c r="G17" s="3">
        <v>7483</v>
      </c>
      <c r="H17" s="3">
        <v>7693</v>
      </c>
      <c r="I17" s="3">
        <v>7594</v>
      </c>
      <c r="J17" s="3">
        <v>5711</v>
      </c>
      <c r="K17" s="3">
        <v>9763</v>
      </c>
      <c r="L17" s="3">
        <v>9208</v>
      </c>
      <c r="M17" s="3">
        <v>8492</v>
      </c>
      <c r="N17" s="3">
        <v>7968</v>
      </c>
    </row>
    <row r="18" spans="1:14" ht="22.5" customHeight="1" x14ac:dyDescent="0.25">
      <c r="A18" s="31" t="s">
        <v>18</v>
      </c>
      <c r="B18" s="32"/>
      <c r="C18" s="9">
        <f t="shared" ref="C18:M18" si="3">SUM(C14:C15,C17)</f>
        <v>255408</v>
      </c>
      <c r="D18" s="9">
        <f t="shared" si="3"/>
        <v>220756</v>
      </c>
      <c r="E18" s="9">
        <f t="shared" si="3"/>
        <v>169903</v>
      </c>
      <c r="F18" s="9">
        <f t="shared" si="3"/>
        <v>40865</v>
      </c>
      <c r="G18" s="9">
        <f>SUM(G14:G15,G17)</f>
        <v>10752</v>
      </c>
      <c r="H18" s="9">
        <f t="shared" si="3"/>
        <v>10716</v>
      </c>
      <c r="I18" s="9">
        <f t="shared" si="3"/>
        <v>10688</v>
      </c>
      <c r="J18" s="9">
        <f t="shared" si="3"/>
        <v>8964</v>
      </c>
      <c r="K18" s="9">
        <f t="shared" si="3"/>
        <v>12805</v>
      </c>
      <c r="L18" s="9">
        <f>SUM(L13:L15,L17)</f>
        <v>106336</v>
      </c>
      <c r="M18" s="9">
        <f t="shared" si="3"/>
        <v>219991</v>
      </c>
      <c r="N18" s="9">
        <f t="shared" ref="N18" si="4">SUM(N14:N15,N17)</f>
        <v>172044</v>
      </c>
    </row>
    <row r="19" spans="1:14" ht="22.5" customHeight="1" x14ac:dyDescent="0.25">
      <c r="A19" s="33" t="s">
        <v>19</v>
      </c>
      <c r="B19" s="34"/>
      <c r="C19" s="9">
        <f>C11+C18</f>
        <v>42027952</v>
      </c>
      <c r="D19" s="9">
        <f t="shared" ref="D19:M19" si="5">D11+D18</f>
        <v>34724247</v>
      </c>
      <c r="E19" s="9">
        <f t="shared" si="5"/>
        <v>34024117</v>
      </c>
      <c r="F19" s="9">
        <f t="shared" si="5"/>
        <v>30148328</v>
      </c>
      <c r="G19" s="9">
        <f t="shared" si="5"/>
        <v>33912359</v>
      </c>
      <c r="H19" s="9">
        <f t="shared" si="5"/>
        <v>28651062</v>
      </c>
      <c r="I19" s="9">
        <f t="shared" si="5"/>
        <v>28550172</v>
      </c>
      <c r="J19" s="9">
        <f t="shared" si="5"/>
        <v>33946485</v>
      </c>
      <c r="K19" s="9">
        <f>K11+K18</f>
        <v>27199080</v>
      </c>
      <c r="L19" s="9">
        <f>L11+L18</f>
        <v>30578424</v>
      </c>
      <c r="M19" s="9">
        <f t="shared" si="5"/>
        <v>35449398</v>
      </c>
      <c r="N19" s="9">
        <f t="shared" ref="N19" si="6">N11+N18</f>
        <v>38861691</v>
      </c>
    </row>
  </sheetData>
  <mergeCells count="10">
    <mergeCell ref="A12:A17"/>
    <mergeCell ref="B12:N12"/>
    <mergeCell ref="B16:N16"/>
    <mergeCell ref="A18:B18"/>
    <mergeCell ref="A19:B19"/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"/>
  <sheetViews>
    <sheetView zoomScale="80" zoomScaleNormal="80" workbookViewId="0">
      <selection sqref="A1:N1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2" width="22.140625" style="1" customWidth="1"/>
    <col min="13" max="14" width="24.28515625" style="1" customWidth="1"/>
    <col min="15" max="16384" width="9.140625" style="1"/>
  </cols>
  <sheetData>
    <row r="2" spans="1:14" ht="42.75" customHeight="1" x14ac:dyDescent="0.25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39" t="s">
        <v>28</v>
      </c>
      <c r="B4" s="36" t="s">
        <v>20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1:14" ht="22.5" customHeight="1" x14ac:dyDescent="0.25">
      <c r="A5" s="40"/>
      <c r="B5" s="5" t="s">
        <v>14</v>
      </c>
      <c r="C5" s="3">
        <v>41567969</v>
      </c>
      <c r="D5" s="3">
        <v>34826867</v>
      </c>
      <c r="E5" s="3">
        <v>34113824</v>
      </c>
      <c r="F5" s="3">
        <v>30956911</v>
      </c>
      <c r="G5" s="3">
        <v>26847773</v>
      </c>
      <c r="H5" s="3">
        <v>31174418</v>
      </c>
      <c r="I5" s="3">
        <v>30125408</v>
      </c>
      <c r="J5" s="13">
        <v>30188301</v>
      </c>
      <c r="K5" s="13">
        <v>32268597</v>
      </c>
      <c r="L5" s="13">
        <v>31374985</v>
      </c>
      <c r="M5" s="13">
        <v>33363726</v>
      </c>
      <c r="N5" s="13">
        <v>35258732</v>
      </c>
    </row>
    <row r="6" spans="1:14" ht="22.5" customHeight="1" x14ac:dyDescent="0.25">
      <c r="A6" s="40"/>
      <c r="B6" s="5" t="s">
        <v>15</v>
      </c>
      <c r="C6" s="3">
        <v>10693</v>
      </c>
      <c r="D6" s="3">
        <v>11800</v>
      </c>
      <c r="E6" s="3">
        <v>11482</v>
      </c>
      <c r="F6" s="3">
        <v>9863</v>
      </c>
      <c r="G6" s="3">
        <v>11754</v>
      </c>
      <c r="H6" s="3">
        <v>11788</v>
      </c>
      <c r="I6" s="3">
        <v>11579</v>
      </c>
      <c r="J6" s="13">
        <v>12110</v>
      </c>
      <c r="K6" s="13">
        <v>11777</v>
      </c>
      <c r="L6" s="13">
        <v>12817</v>
      </c>
      <c r="M6" s="13">
        <v>13346</v>
      </c>
      <c r="N6" s="13">
        <v>16010</v>
      </c>
    </row>
    <row r="7" spans="1:14" ht="22.5" customHeight="1" x14ac:dyDescent="0.25">
      <c r="A7" s="40"/>
      <c r="B7" s="5" t="s">
        <v>16</v>
      </c>
      <c r="C7" s="3">
        <v>1033669</v>
      </c>
      <c r="D7" s="3">
        <v>822597</v>
      </c>
      <c r="E7" s="3">
        <v>769500</v>
      </c>
      <c r="F7" s="3">
        <v>538911</v>
      </c>
      <c r="G7" s="3">
        <v>700815</v>
      </c>
      <c r="H7" s="3">
        <v>412947</v>
      </c>
      <c r="I7" s="3">
        <v>342294</v>
      </c>
      <c r="J7" s="13">
        <v>318777</v>
      </c>
      <c r="K7" s="13">
        <v>521642</v>
      </c>
      <c r="L7" s="13">
        <v>772336</v>
      </c>
      <c r="M7" s="13">
        <v>986493</v>
      </c>
      <c r="N7" s="13">
        <v>1187325</v>
      </c>
    </row>
    <row r="8" spans="1:14" ht="22.5" customHeight="1" x14ac:dyDescent="0.25">
      <c r="A8" s="40"/>
      <c r="B8" s="5" t="s">
        <v>17</v>
      </c>
      <c r="C8" s="3">
        <v>432302</v>
      </c>
      <c r="D8" s="3">
        <v>382201</v>
      </c>
      <c r="E8" s="3">
        <v>292257</v>
      </c>
      <c r="F8" s="3">
        <v>254401</v>
      </c>
      <c r="G8" s="3">
        <v>176713</v>
      </c>
      <c r="H8" s="3">
        <v>163891</v>
      </c>
      <c r="I8" s="3">
        <v>147063</v>
      </c>
      <c r="J8" s="13">
        <v>165670</v>
      </c>
      <c r="K8" s="13">
        <v>216048</v>
      </c>
      <c r="L8" s="13">
        <v>250331</v>
      </c>
      <c r="M8" s="13">
        <v>312847</v>
      </c>
      <c r="N8" s="13">
        <v>336507</v>
      </c>
    </row>
    <row r="9" spans="1:14" ht="22.5" customHeight="1" x14ac:dyDescent="0.25">
      <c r="A9" s="40"/>
      <c r="B9" s="36" t="s">
        <v>21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8"/>
    </row>
    <row r="10" spans="1:14" ht="22.5" customHeight="1" x14ac:dyDescent="0.25">
      <c r="A10" s="40"/>
      <c r="B10" s="4"/>
      <c r="C10" s="3">
        <v>329764</v>
      </c>
      <c r="D10" s="3">
        <v>304990</v>
      </c>
      <c r="E10" s="3">
        <v>306826</v>
      </c>
      <c r="F10" s="3">
        <v>240703</v>
      </c>
      <c r="G10" s="3">
        <v>186156</v>
      </c>
      <c r="H10" s="13">
        <v>198087</v>
      </c>
      <c r="I10" s="3">
        <v>186289</v>
      </c>
      <c r="J10" s="13">
        <v>172982</v>
      </c>
      <c r="K10" s="13">
        <v>239039</v>
      </c>
      <c r="L10" s="13">
        <v>243164</v>
      </c>
      <c r="M10" s="13">
        <v>287722</v>
      </c>
      <c r="N10" s="13">
        <v>288307</v>
      </c>
    </row>
    <row r="11" spans="1:14" ht="22.5" customHeight="1" x14ac:dyDescent="0.25">
      <c r="A11" s="31" t="s">
        <v>18</v>
      </c>
      <c r="B11" s="32"/>
      <c r="C11" s="9">
        <f t="shared" ref="C11:N11" si="0">SUM(C5:C8,C10)</f>
        <v>43374397</v>
      </c>
      <c r="D11" s="9">
        <f t="shared" si="0"/>
        <v>36348455</v>
      </c>
      <c r="E11" s="9">
        <f t="shared" si="0"/>
        <v>35493889</v>
      </c>
      <c r="F11" s="9">
        <f t="shared" si="0"/>
        <v>32000789</v>
      </c>
      <c r="G11" s="9">
        <f>SUM(G5:G8,G10)</f>
        <v>27923211</v>
      </c>
      <c r="H11" s="9">
        <f t="shared" si="0"/>
        <v>31961131</v>
      </c>
      <c r="I11" s="9">
        <f t="shared" si="0"/>
        <v>30812633</v>
      </c>
      <c r="J11" s="9">
        <f t="shared" si="0"/>
        <v>30857840</v>
      </c>
      <c r="K11" s="9">
        <f t="shared" si="0"/>
        <v>33257103</v>
      </c>
      <c r="L11" s="9">
        <f t="shared" si="0"/>
        <v>32653633</v>
      </c>
      <c r="M11" s="9">
        <f t="shared" si="0"/>
        <v>34964134</v>
      </c>
      <c r="N11" s="9">
        <f t="shared" si="0"/>
        <v>37086881</v>
      </c>
    </row>
    <row r="12" spans="1:14" ht="22.5" customHeight="1" x14ac:dyDescent="0.25">
      <c r="A12" s="39" t="s">
        <v>25</v>
      </c>
      <c r="B12" s="36" t="s">
        <v>20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1:14" ht="22.5" customHeight="1" x14ac:dyDescent="0.25">
      <c r="A13" s="40"/>
      <c r="B13" s="12" t="s">
        <v>15</v>
      </c>
      <c r="C13" s="3"/>
      <c r="D13" s="3"/>
      <c r="E13" s="3"/>
      <c r="F13" s="3">
        <v>1224</v>
      </c>
      <c r="G13" s="3"/>
      <c r="H13" s="3"/>
      <c r="I13" s="3"/>
      <c r="J13" s="13">
        <v>600</v>
      </c>
      <c r="K13" s="13">
        <v>960</v>
      </c>
      <c r="L13" s="13"/>
      <c r="M13" s="3"/>
      <c r="N13" s="3"/>
    </row>
    <row r="14" spans="1:14" ht="22.5" customHeight="1" x14ac:dyDescent="0.25">
      <c r="A14" s="40"/>
      <c r="B14" s="5" t="s">
        <v>16</v>
      </c>
      <c r="C14" s="3">
        <v>270790</v>
      </c>
      <c r="D14" s="3">
        <v>221060</v>
      </c>
      <c r="E14" s="3">
        <v>186462</v>
      </c>
      <c r="F14" s="3">
        <v>34779</v>
      </c>
      <c r="G14" s="3">
        <v>1489</v>
      </c>
      <c r="H14" s="13">
        <v>1652</v>
      </c>
      <c r="I14" s="3">
        <v>2346</v>
      </c>
      <c r="J14" s="13">
        <v>2530</v>
      </c>
      <c r="K14" s="13">
        <v>1897</v>
      </c>
      <c r="L14" s="13">
        <v>19061</v>
      </c>
      <c r="M14" s="13">
        <v>92652</v>
      </c>
      <c r="N14" s="13">
        <v>271373</v>
      </c>
    </row>
    <row r="15" spans="1:14" ht="22.5" customHeight="1" x14ac:dyDescent="0.25">
      <c r="A15" s="40"/>
      <c r="B15" s="5" t="s">
        <v>17</v>
      </c>
      <c r="C15" s="3">
        <v>3514</v>
      </c>
      <c r="D15" s="3">
        <v>5978</v>
      </c>
      <c r="E15" s="3">
        <v>5709</v>
      </c>
      <c r="F15" s="3">
        <v>4637</v>
      </c>
      <c r="G15" s="3">
        <v>3869</v>
      </c>
      <c r="H15" s="13">
        <v>2047</v>
      </c>
      <c r="I15" s="3">
        <v>1386</v>
      </c>
      <c r="J15" s="13">
        <v>1596</v>
      </c>
      <c r="K15" s="13">
        <v>1802</v>
      </c>
      <c r="L15" s="13">
        <v>1916</v>
      </c>
      <c r="M15" s="13">
        <v>4970</v>
      </c>
      <c r="N15" s="13">
        <v>4514</v>
      </c>
    </row>
    <row r="16" spans="1:14" ht="22.5" customHeight="1" x14ac:dyDescent="0.25">
      <c r="A16" s="40"/>
      <c r="B16" s="36" t="s">
        <v>21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8"/>
    </row>
    <row r="17" spans="1:14" ht="22.5" customHeight="1" x14ac:dyDescent="0.25">
      <c r="A17" s="40"/>
      <c r="B17" s="4"/>
      <c r="C17" s="3">
        <v>6368</v>
      </c>
      <c r="D17" s="3">
        <v>8250</v>
      </c>
      <c r="E17" s="3">
        <v>9760</v>
      </c>
      <c r="F17" s="3">
        <v>7497</v>
      </c>
      <c r="G17" s="3">
        <v>10020</v>
      </c>
      <c r="H17" s="13">
        <v>9826</v>
      </c>
      <c r="I17" s="3">
        <v>9312</v>
      </c>
      <c r="J17" s="13">
        <v>7284</v>
      </c>
      <c r="K17" s="13">
        <v>10929</v>
      </c>
      <c r="L17" s="13">
        <v>8345</v>
      </c>
      <c r="M17" s="13">
        <v>7404</v>
      </c>
      <c r="N17" s="13">
        <v>7953</v>
      </c>
    </row>
    <row r="18" spans="1:14" ht="22.5" customHeight="1" x14ac:dyDescent="0.25">
      <c r="A18" s="31" t="s">
        <v>18</v>
      </c>
      <c r="B18" s="32"/>
      <c r="C18" s="9">
        <f>SUM(C13:C15,C17)</f>
        <v>280672</v>
      </c>
      <c r="D18" s="9">
        <f t="shared" ref="D18:N18" si="1">SUM(D13:D15,D17)</f>
        <v>235288</v>
      </c>
      <c r="E18" s="9">
        <f t="shared" si="1"/>
        <v>201931</v>
      </c>
      <c r="F18" s="9">
        <f t="shared" si="1"/>
        <v>48137</v>
      </c>
      <c r="G18" s="9">
        <f t="shared" si="1"/>
        <v>15378</v>
      </c>
      <c r="H18" s="9">
        <f t="shared" si="1"/>
        <v>13525</v>
      </c>
      <c r="I18" s="9">
        <f t="shared" si="1"/>
        <v>13044</v>
      </c>
      <c r="J18" s="9">
        <f t="shared" si="1"/>
        <v>12010</v>
      </c>
      <c r="K18" s="9">
        <f t="shared" si="1"/>
        <v>15588</v>
      </c>
      <c r="L18" s="9">
        <f t="shared" si="1"/>
        <v>29322</v>
      </c>
      <c r="M18" s="9">
        <f t="shared" si="1"/>
        <v>105026</v>
      </c>
      <c r="N18" s="9">
        <f t="shared" si="1"/>
        <v>283840</v>
      </c>
    </row>
    <row r="19" spans="1:14" ht="22.5" customHeight="1" x14ac:dyDescent="0.25">
      <c r="A19" s="33" t="s">
        <v>19</v>
      </c>
      <c r="B19" s="34"/>
      <c r="C19" s="9">
        <f>C11+C18</f>
        <v>43655069</v>
      </c>
      <c r="D19" s="9">
        <f t="shared" ref="D19:N19" si="2">D11+D18</f>
        <v>36583743</v>
      </c>
      <c r="E19" s="9">
        <f t="shared" si="2"/>
        <v>35695820</v>
      </c>
      <c r="F19" s="9">
        <f>F11+F18</f>
        <v>32048926</v>
      </c>
      <c r="G19" s="9">
        <f t="shared" si="2"/>
        <v>27938589</v>
      </c>
      <c r="H19" s="9">
        <f t="shared" si="2"/>
        <v>31974656</v>
      </c>
      <c r="I19" s="9">
        <f t="shared" si="2"/>
        <v>30825677</v>
      </c>
      <c r="J19" s="14">
        <f t="shared" si="2"/>
        <v>30869850</v>
      </c>
      <c r="K19" s="9">
        <f>K11+K18</f>
        <v>33272691</v>
      </c>
      <c r="L19" s="9">
        <f>L11+L18</f>
        <v>32682955</v>
      </c>
      <c r="M19" s="9">
        <f t="shared" si="2"/>
        <v>35069160</v>
      </c>
      <c r="N19" s="9">
        <f t="shared" si="2"/>
        <v>37370721</v>
      </c>
    </row>
  </sheetData>
  <mergeCells count="10">
    <mergeCell ref="A18:B18"/>
    <mergeCell ref="A19:B19"/>
    <mergeCell ref="A2:N2"/>
    <mergeCell ref="A4:A10"/>
    <mergeCell ref="B4:N4"/>
    <mergeCell ref="B9:N9"/>
    <mergeCell ref="A11:B11"/>
    <mergeCell ref="A12:A17"/>
    <mergeCell ref="B12:N12"/>
    <mergeCell ref="B16:N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85" zoomScaleNormal="85" workbookViewId="0">
      <selection activeCell="A2" sqref="A2:N2"/>
    </sheetView>
  </sheetViews>
  <sheetFormatPr defaultRowHeight="15" x14ac:dyDescent="0.25"/>
  <cols>
    <col min="1" max="1" width="22" customWidth="1"/>
    <col min="3" max="3" width="22.5703125" customWidth="1"/>
    <col min="4" max="4" width="15.42578125" customWidth="1"/>
    <col min="5" max="5" width="14.85546875" customWidth="1"/>
    <col min="6" max="6" width="17" customWidth="1"/>
    <col min="7" max="7" width="17.140625" customWidth="1"/>
    <col min="8" max="8" width="19.85546875" customWidth="1"/>
    <col min="9" max="9" width="20.7109375" customWidth="1"/>
    <col min="10" max="10" width="17.7109375" customWidth="1"/>
    <col min="11" max="11" width="17.85546875" customWidth="1"/>
    <col min="12" max="12" width="23.140625" customWidth="1"/>
    <col min="13" max="13" width="17.85546875" customWidth="1"/>
    <col min="14" max="14" width="21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5" t="s">
        <v>29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42.75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x14ac:dyDescent="0.25">
      <c r="A4" s="39" t="s">
        <v>28</v>
      </c>
      <c r="B4" s="36" t="s">
        <v>20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1:14" x14ac:dyDescent="0.25">
      <c r="A5" s="40"/>
      <c r="B5" s="5" t="s">
        <v>14</v>
      </c>
      <c r="C5" s="3">
        <v>36881504</v>
      </c>
      <c r="D5" s="3">
        <v>32974616</v>
      </c>
      <c r="E5" s="3">
        <v>32414091</v>
      </c>
      <c r="F5" s="3">
        <v>29975097</v>
      </c>
      <c r="G5" s="3">
        <v>34030580</v>
      </c>
      <c r="H5" s="3">
        <v>25167553</v>
      </c>
      <c r="I5" s="3">
        <v>31325758</v>
      </c>
      <c r="J5" s="13">
        <v>31441636</v>
      </c>
      <c r="K5" s="13">
        <v>35868006</v>
      </c>
      <c r="L5" s="13">
        <v>34812532</v>
      </c>
      <c r="M5" s="13">
        <v>42309531</v>
      </c>
      <c r="N5" s="13">
        <v>45219039</v>
      </c>
    </row>
    <row r="6" spans="1:14" x14ac:dyDescent="0.25">
      <c r="A6" s="40"/>
      <c r="B6" s="5" t="s">
        <v>15</v>
      </c>
      <c r="C6" s="3">
        <v>20586</v>
      </c>
      <c r="D6" s="3">
        <v>14319</v>
      </c>
      <c r="E6" s="3">
        <v>26586</v>
      </c>
      <c r="F6" s="3">
        <v>16934</v>
      </c>
      <c r="G6" s="3">
        <v>16645</v>
      </c>
      <c r="H6" s="3">
        <v>14777</v>
      </c>
      <c r="I6" s="3">
        <v>12767</v>
      </c>
      <c r="J6" s="13">
        <v>14499</v>
      </c>
      <c r="K6" s="13">
        <v>12628</v>
      </c>
      <c r="L6" s="13">
        <v>14157</v>
      </c>
      <c r="M6" s="13">
        <v>13918</v>
      </c>
      <c r="N6" s="13">
        <v>13230</v>
      </c>
    </row>
    <row r="7" spans="1:14" x14ac:dyDescent="0.25">
      <c r="A7" s="40"/>
      <c r="B7" s="5" t="s">
        <v>16</v>
      </c>
      <c r="C7" s="3">
        <v>1112562</v>
      </c>
      <c r="D7" s="3">
        <v>998951</v>
      </c>
      <c r="E7" s="3">
        <v>792078</v>
      </c>
      <c r="F7" s="3">
        <v>796297</v>
      </c>
      <c r="G7" s="3">
        <v>516386</v>
      </c>
      <c r="H7" s="3">
        <v>426232</v>
      </c>
      <c r="I7" s="3">
        <v>353916</v>
      </c>
      <c r="J7" s="13">
        <v>345263</v>
      </c>
      <c r="K7" s="13">
        <v>476026</v>
      </c>
      <c r="L7" s="13">
        <v>772940</v>
      </c>
      <c r="M7" s="13">
        <v>835804</v>
      </c>
      <c r="N7" s="13">
        <v>908684</v>
      </c>
    </row>
    <row r="8" spans="1:14" x14ac:dyDescent="0.25">
      <c r="A8" s="40"/>
      <c r="B8" s="5" t="s">
        <v>17</v>
      </c>
      <c r="C8" s="3">
        <v>326348</v>
      </c>
      <c r="D8" s="3">
        <v>322673</v>
      </c>
      <c r="E8" s="3">
        <v>286705</v>
      </c>
      <c r="F8" s="3">
        <v>247709</v>
      </c>
      <c r="G8" s="3">
        <v>206525</v>
      </c>
      <c r="H8" s="3">
        <v>180467</v>
      </c>
      <c r="I8" s="3">
        <v>152369</v>
      </c>
      <c r="J8" s="13">
        <v>191977</v>
      </c>
      <c r="K8" s="13">
        <v>285152</v>
      </c>
      <c r="L8" s="13">
        <v>247095</v>
      </c>
      <c r="M8" s="13">
        <v>289051</v>
      </c>
      <c r="N8" s="13">
        <v>299230</v>
      </c>
    </row>
    <row r="9" spans="1:14" x14ac:dyDescent="0.25">
      <c r="A9" s="40"/>
      <c r="B9" s="36" t="s">
        <v>21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8"/>
    </row>
    <row r="10" spans="1:14" x14ac:dyDescent="0.25">
      <c r="A10" s="40"/>
      <c r="B10" s="4"/>
      <c r="C10" s="3">
        <v>356690</v>
      </c>
      <c r="D10" s="3">
        <v>317998</v>
      </c>
      <c r="E10" s="3">
        <v>294468</v>
      </c>
      <c r="F10" s="3">
        <v>270710</v>
      </c>
      <c r="G10" s="3">
        <v>231769</v>
      </c>
      <c r="H10" s="3">
        <v>219970</v>
      </c>
      <c r="I10" s="3">
        <v>178911</v>
      </c>
      <c r="J10" s="13">
        <v>179384</v>
      </c>
      <c r="K10" s="13">
        <v>200080</v>
      </c>
      <c r="L10" s="13">
        <v>275404</v>
      </c>
      <c r="M10" s="13">
        <v>293457</v>
      </c>
      <c r="N10" s="13">
        <v>294007</v>
      </c>
    </row>
    <row r="11" spans="1:14" x14ac:dyDescent="0.25">
      <c r="A11" s="31" t="s">
        <v>18</v>
      </c>
      <c r="B11" s="32"/>
      <c r="C11" s="9">
        <f t="shared" ref="C11:N11" si="0">SUM(C5:C8,C10)</f>
        <v>38697690</v>
      </c>
      <c r="D11" s="9">
        <f t="shared" si="0"/>
        <v>34628557</v>
      </c>
      <c r="E11" s="9">
        <f t="shared" si="0"/>
        <v>33813928</v>
      </c>
      <c r="F11" s="9">
        <f t="shared" si="0"/>
        <v>31306747</v>
      </c>
      <c r="G11" s="9">
        <f t="shared" ref="G11" si="1">SUM(G5:G8,G10)</f>
        <v>35001905</v>
      </c>
      <c r="H11" s="9">
        <f t="shared" si="0"/>
        <v>26008999</v>
      </c>
      <c r="I11" s="9">
        <f t="shared" ref="I11:J11" si="2">SUM(I5:I8,I10)</f>
        <v>32023721</v>
      </c>
      <c r="J11" s="9">
        <f t="shared" si="2"/>
        <v>32172759</v>
      </c>
      <c r="K11" s="9">
        <f t="shared" si="0"/>
        <v>36841892</v>
      </c>
      <c r="L11" s="9">
        <f t="shared" si="0"/>
        <v>36122128</v>
      </c>
      <c r="M11" s="9">
        <f t="shared" si="0"/>
        <v>43741761</v>
      </c>
      <c r="N11" s="9">
        <f t="shared" si="0"/>
        <v>46734190</v>
      </c>
    </row>
    <row r="12" spans="1:14" x14ac:dyDescent="0.25">
      <c r="A12" s="39" t="s">
        <v>25</v>
      </c>
      <c r="B12" s="36" t="s">
        <v>20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1:14" x14ac:dyDescent="0.25">
      <c r="A13" s="40"/>
      <c r="B13" s="15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2160</v>
      </c>
      <c r="I13" s="3">
        <v>0</v>
      </c>
      <c r="J13" s="13">
        <v>0</v>
      </c>
      <c r="K13" s="13">
        <v>480</v>
      </c>
      <c r="L13" s="13">
        <v>0</v>
      </c>
      <c r="M13" s="3">
        <v>0</v>
      </c>
      <c r="N13" s="3">
        <v>720</v>
      </c>
    </row>
    <row r="14" spans="1:14" x14ac:dyDescent="0.25">
      <c r="A14" s="40"/>
      <c r="B14" s="5" t="s">
        <v>16</v>
      </c>
      <c r="C14" s="3">
        <v>244551</v>
      </c>
      <c r="D14" s="3">
        <v>194160</v>
      </c>
      <c r="E14" s="3">
        <v>122433</v>
      </c>
      <c r="F14" s="3">
        <v>48108</v>
      </c>
      <c r="G14" s="3">
        <v>1775</v>
      </c>
      <c r="H14" s="3">
        <v>3627</v>
      </c>
      <c r="I14" s="3">
        <v>1714</v>
      </c>
      <c r="J14" s="13">
        <v>2428</v>
      </c>
      <c r="K14" s="13">
        <v>1856</v>
      </c>
      <c r="L14" s="13">
        <v>38212</v>
      </c>
      <c r="M14" s="13">
        <v>118952</v>
      </c>
      <c r="N14" s="13">
        <v>156040</v>
      </c>
    </row>
    <row r="15" spans="1:14" x14ac:dyDescent="0.25">
      <c r="A15" s="40"/>
      <c r="B15" s="5" t="s">
        <v>17</v>
      </c>
      <c r="C15" s="3">
        <v>4831</v>
      </c>
      <c r="D15" s="3">
        <v>4865</v>
      </c>
      <c r="E15" s="3">
        <v>4707</v>
      </c>
      <c r="F15" s="3">
        <v>1601</v>
      </c>
      <c r="G15" s="3">
        <v>1843</v>
      </c>
      <c r="H15" s="3">
        <v>1783</v>
      </c>
      <c r="I15" s="3">
        <v>1389</v>
      </c>
      <c r="J15" s="13">
        <v>1481</v>
      </c>
      <c r="K15" s="13">
        <v>1587</v>
      </c>
      <c r="L15" s="13">
        <v>1631</v>
      </c>
      <c r="M15" s="13">
        <v>1735</v>
      </c>
      <c r="N15" s="13">
        <v>3650</v>
      </c>
    </row>
    <row r="16" spans="1:14" x14ac:dyDescent="0.25">
      <c r="A16" s="40"/>
      <c r="B16" s="36" t="s">
        <v>21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8"/>
    </row>
    <row r="17" spans="1:14" x14ac:dyDescent="0.25">
      <c r="A17" s="40"/>
      <c r="B17" s="4"/>
      <c r="C17" s="3">
        <v>10867</v>
      </c>
      <c r="D17" s="3">
        <v>8688</v>
      </c>
      <c r="E17" s="3">
        <v>7096</v>
      </c>
      <c r="F17" s="3">
        <v>14028</v>
      </c>
      <c r="G17" s="3">
        <v>6462</v>
      </c>
      <c r="H17" s="3">
        <v>7277</v>
      </c>
      <c r="I17" s="3">
        <v>7112</v>
      </c>
      <c r="J17" s="13">
        <v>10468</v>
      </c>
      <c r="K17" s="13">
        <v>8812</v>
      </c>
      <c r="L17" s="13">
        <v>7539</v>
      </c>
      <c r="M17" s="13">
        <v>8778</v>
      </c>
      <c r="N17" s="13">
        <v>5808</v>
      </c>
    </row>
    <row r="18" spans="1:14" x14ac:dyDescent="0.25">
      <c r="A18" s="31" t="s">
        <v>18</v>
      </c>
      <c r="B18" s="32"/>
      <c r="C18" s="9">
        <f>SUM(C13:C15,C17)</f>
        <v>260249</v>
      </c>
      <c r="D18" s="9">
        <f t="shared" ref="D18:N18" si="3">SUM(D13:D15,D17)</f>
        <v>207713</v>
      </c>
      <c r="E18" s="9">
        <f t="shared" si="3"/>
        <v>134236</v>
      </c>
      <c r="F18" s="9">
        <f t="shared" si="3"/>
        <v>63737</v>
      </c>
      <c r="G18" s="9">
        <f t="shared" ref="G18" si="4">SUM(G13:G15,G17)</f>
        <v>10080</v>
      </c>
      <c r="H18" s="9">
        <f t="shared" si="3"/>
        <v>14847</v>
      </c>
      <c r="I18" s="9">
        <f t="shared" ref="I18:J18" si="5">SUM(I13:I15,I17)</f>
        <v>10215</v>
      </c>
      <c r="J18" s="9">
        <f t="shared" si="5"/>
        <v>14377</v>
      </c>
      <c r="K18" s="9">
        <f t="shared" si="3"/>
        <v>12735</v>
      </c>
      <c r="L18" s="9">
        <f t="shared" si="3"/>
        <v>47382</v>
      </c>
      <c r="M18" s="9">
        <f t="shared" si="3"/>
        <v>129465</v>
      </c>
      <c r="N18" s="9">
        <f t="shared" si="3"/>
        <v>166218</v>
      </c>
    </row>
    <row r="19" spans="1:14" x14ac:dyDescent="0.25">
      <c r="A19" s="33" t="s">
        <v>19</v>
      </c>
      <c r="B19" s="34"/>
      <c r="C19" s="9">
        <f>C11+C18</f>
        <v>38957939</v>
      </c>
      <c r="D19" s="9">
        <f t="shared" ref="D19:N19" si="6">D11+D18</f>
        <v>34836270</v>
      </c>
      <c r="E19" s="9">
        <f t="shared" si="6"/>
        <v>33948164</v>
      </c>
      <c r="F19" s="9">
        <f>F11+F18</f>
        <v>31370484</v>
      </c>
      <c r="G19" s="9">
        <f>G11+G18</f>
        <v>35011985</v>
      </c>
      <c r="H19" s="9">
        <f t="shared" si="6"/>
        <v>26023846</v>
      </c>
      <c r="I19" s="9">
        <f t="shared" ref="I19:J19" si="7">I11+I18</f>
        <v>32033936</v>
      </c>
      <c r="J19" s="14">
        <f t="shared" si="7"/>
        <v>32187136</v>
      </c>
      <c r="K19" s="9">
        <f>K11+K18</f>
        <v>36854627</v>
      </c>
      <c r="L19" s="9">
        <f>L11+L18</f>
        <v>36169510</v>
      </c>
      <c r="M19" s="9">
        <f t="shared" si="6"/>
        <v>43871226</v>
      </c>
      <c r="N19" s="9">
        <f t="shared" si="6"/>
        <v>46900408</v>
      </c>
    </row>
  </sheetData>
  <mergeCells count="10">
    <mergeCell ref="A18:B18"/>
    <mergeCell ref="A19:B19"/>
    <mergeCell ref="A2:N2"/>
    <mergeCell ref="A4:A10"/>
    <mergeCell ref="B4:N4"/>
    <mergeCell ref="B9:N9"/>
    <mergeCell ref="A11:B11"/>
    <mergeCell ref="A12:A17"/>
    <mergeCell ref="B12:N12"/>
    <mergeCell ref="B16:N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85" zoomScaleNormal="85" workbookViewId="0">
      <selection activeCell="A2" sqref="A2:N2"/>
    </sheetView>
  </sheetViews>
  <sheetFormatPr defaultRowHeight="15" x14ac:dyDescent="0.25"/>
  <cols>
    <col min="1" max="1" width="22" customWidth="1"/>
    <col min="3" max="3" width="22.5703125" customWidth="1"/>
    <col min="4" max="4" width="15.42578125" customWidth="1"/>
    <col min="5" max="5" width="14.85546875" customWidth="1"/>
    <col min="6" max="6" width="17" customWidth="1"/>
    <col min="7" max="7" width="17.140625" customWidth="1"/>
    <col min="8" max="8" width="19.85546875" customWidth="1"/>
    <col min="9" max="9" width="20.7109375" customWidth="1"/>
    <col min="10" max="10" width="17.7109375" customWidth="1"/>
    <col min="11" max="11" width="17.85546875" customWidth="1"/>
    <col min="12" max="12" width="23.140625" customWidth="1"/>
    <col min="13" max="13" width="17.85546875" customWidth="1"/>
    <col min="14" max="14" width="21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5" t="s">
        <v>30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42.75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x14ac:dyDescent="0.25">
      <c r="A4" s="39" t="s">
        <v>28</v>
      </c>
      <c r="B4" s="36" t="s">
        <v>20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1:14" x14ac:dyDescent="0.25">
      <c r="A5" s="40"/>
      <c r="B5" s="5" t="s">
        <v>14</v>
      </c>
      <c r="C5" s="3">
        <v>41449851</v>
      </c>
      <c r="D5" s="3">
        <v>34642579</v>
      </c>
      <c r="E5" s="3">
        <v>37864697</v>
      </c>
      <c r="F5" s="3">
        <v>36002871</v>
      </c>
      <c r="G5" s="3">
        <v>30039448</v>
      </c>
      <c r="H5" s="3">
        <v>28345732</v>
      </c>
      <c r="I5" s="3">
        <v>32825058</v>
      </c>
      <c r="J5" s="3">
        <v>36420204</v>
      </c>
      <c r="K5" s="3">
        <v>34109881</v>
      </c>
      <c r="L5" s="3">
        <v>42498143</v>
      </c>
      <c r="M5" s="3">
        <v>39364465</v>
      </c>
      <c r="N5" s="3">
        <v>44490049</v>
      </c>
    </row>
    <row r="6" spans="1:14" x14ac:dyDescent="0.25">
      <c r="A6" s="40"/>
      <c r="B6" s="5" t="s">
        <v>15</v>
      </c>
      <c r="C6" s="3">
        <v>14126</v>
      </c>
      <c r="D6" s="3">
        <v>14053</v>
      </c>
      <c r="E6" s="3">
        <v>14550</v>
      </c>
      <c r="F6" s="3">
        <v>18884</v>
      </c>
      <c r="G6" s="3">
        <v>15618</v>
      </c>
      <c r="H6" s="3">
        <v>21717</v>
      </c>
      <c r="I6" s="3">
        <v>10732</v>
      </c>
      <c r="J6" s="3">
        <v>15326</v>
      </c>
      <c r="K6" s="3">
        <v>11058</v>
      </c>
      <c r="L6" s="3">
        <v>16766</v>
      </c>
      <c r="M6" s="3">
        <v>19328</v>
      </c>
      <c r="N6" s="3">
        <v>14037</v>
      </c>
    </row>
    <row r="7" spans="1:14" x14ac:dyDescent="0.25">
      <c r="A7" s="40"/>
      <c r="B7" s="5" t="s">
        <v>16</v>
      </c>
      <c r="C7" s="3">
        <v>881242</v>
      </c>
      <c r="D7" s="3">
        <v>777817</v>
      </c>
      <c r="E7" s="3">
        <v>857971</v>
      </c>
      <c r="F7" s="3">
        <v>575216</v>
      </c>
      <c r="G7" s="3">
        <v>422374</v>
      </c>
      <c r="H7" s="3">
        <v>473515</v>
      </c>
      <c r="I7" s="3">
        <v>403915</v>
      </c>
      <c r="J7" s="3">
        <v>512906</v>
      </c>
      <c r="K7" s="3">
        <v>510955</v>
      </c>
      <c r="L7" s="3">
        <v>831375</v>
      </c>
      <c r="M7" s="3">
        <v>885176</v>
      </c>
      <c r="N7" s="3">
        <v>1076715</v>
      </c>
    </row>
    <row r="8" spans="1:14" x14ac:dyDescent="0.25">
      <c r="A8" s="40"/>
      <c r="B8" s="5" t="s">
        <v>17</v>
      </c>
      <c r="C8" s="3">
        <v>331543</v>
      </c>
      <c r="D8" s="3">
        <v>326172</v>
      </c>
      <c r="E8" s="3">
        <v>314560</v>
      </c>
      <c r="F8" s="3">
        <v>305124</v>
      </c>
      <c r="G8" s="3">
        <v>203503</v>
      </c>
      <c r="H8" s="3">
        <v>166009</v>
      </c>
      <c r="I8" s="3">
        <v>166576</v>
      </c>
      <c r="J8" s="3">
        <v>157807</v>
      </c>
      <c r="K8" s="3">
        <v>161123</v>
      </c>
      <c r="L8" s="3">
        <v>236194</v>
      </c>
      <c r="M8" s="3">
        <v>286536</v>
      </c>
      <c r="N8" s="3">
        <v>317761</v>
      </c>
    </row>
    <row r="9" spans="1:14" x14ac:dyDescent="0.25">
      <c r="A9" s="40"/>
      <c r="B9" s="36" t="s">
        <v>21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8"/>
    </row>
    <row r="10" spans="1:14" x14ac:dyDescent="0.25">
      <c r="A10" s="40"/>
      <c r="B10" s="4"/>
      <c r="C10" s="3">
        <v>354744</v>
      </c>
      <c r="D10" s="3">
        <v>337252</v>
      </c>
      <c r="E10" s="3">
        <v>337612</v>
      </c>
      <c r="F10" s="3">
        <v>273370</v>
      </c>
      <c r="G10" s="3">
        <v>223041</v>
      </c>
      <c r="H10" s="3">
        <v>194552</v>
      </c>
      <c r="I10" s="3">
        <v>200202</v>
      </c>
      <c r="J10" s="3">
        <v>177663</v>
      </c>
      <c r="K10" s="3">
        <v>188045</v>
      </c>
      <c r="L10" s="3">
        <v>220297</v>
      </c>
      <c r="M10" s="3">
        <v>238551</v>
      </c>
      <c r="N10" s="3">
        <v>255592</v>
      </c>
    </row>
    <row r="11" spans="1:14" x14ac:dyDescent="0.25">
      <c r="A11" s="31" t="s">
        <v>18</v>
      </c>
      <c r="B11" s="32"/>
      <c r="C11" s="9">
        <f t="shared" ref="C11:N11" si="0">SUM(C5:C8,C10)</f>
        <v>43031506</v>
      </c>
      <c r="D11" s="9">
        <f t="shared" si="0"/>
        <v>36097873</v>
      </c>
      <c r="E11" s="9">
        <f t="shared" si="0"/>
        <v>39389390</v>
      </c>
      <c r="F11" s="9">
        <f t="shared" si="0"/>
        <v>37175465</v>
      </c>
      <c r="G11" s="9">
        <f t="shared" si="0"/>
        <v>30903984</v>
      </c>
      <c r="H11" s="9">
        <f t="shared" si="0"/>
        <v>29201525</v>
      </c>
      <c r="I11" s="9">
        <f t="shared" si="0"/>
        <v>33606483</v>
      </c>
      <c r="J11" s="9">
        <f t="shared" si="0"/>
        <v>37283906</v>
      </c>
      <c r="K11" s="9">
        <f t="shared" si="0"/>
        <v>34981062</v>
      </c>
      <c r="L11" s="9">
        <f t="shared" si="0"/>
        <v>43802775</v>
      </c>
      <c r="M11" s="9">
        <f t="shared" si="0"/>
        <v>40794056</v>
      </c>
      <c r="N11" s="9">
        <f t="shared" si="0"/>
        <v>46154154</v>
      </c>
    </row>
    <row r="12" spans="1:14" x14ac:dyDescent="0.25">
      <c r="A12" s="39" t="s">
        <v>25</v>
      </c>
      <c r="B12" s="36" t="s">
        <v>20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1:14" x14ac:dyDescent="0.25">
      <c r="A13" s="40"/>
      <c r="B13" s="16" t="s">
        <v>15</v>
      </c>
      <c r="C13" s="3"/>
      <c r="D13" s="3"/>
      <c r="E13" s="3"/>
      <c r="F13" s="3"/>
      <c r="G13" s="3"/>
      <c r="H13" s="3"/>
      <c r="I13" s="3"/>
      <c r="J13" s="13"/>
      <c r="K13" s="13"/>
      <c r="L13" s="13"/>
      <c r="M13" s="13"/>
      <c r="N13" s="3"/>
    </row>
    <row r="14" spans="1:14" x14ac:dyDescent="0.25">
      <c r="A14" s="40"/>
      <c r="B14" s="5" t="s">
        <v>16</v>
      </c>
      <c r="C14" s="3">
        <v>256914</v>
      </c>
      <c r="D14" s="3">
        <v>233427</v>
      </c>
      <c r="E14" s="3">
        <v>190861</v>
      </c>
      <c r="F14" s="3">
        <v>98584</v>
      </c>
      <c r="G14" s="3">
        <v>43374</v>
      </c>
      <c r="H14" s="3">
        <v>38542</v>
      </c>
      <c r="I14" s="3">
        <v>19707</v>
      </c>
      <c r="J14" s="3">
        <v>21175</v>
      </c>
      <c r="K14" s="3">
        <v>30233</v>
      </c>
      <c r="L14" s="3">
        <v>48810</v>
      </c>
      <c r="M14" s="3">
        <v>151872</v>
      </c>
      <c r="N14" s="3">
        <v>153775</v>
      </c>
    </row>
    <row r="15" spans="1:14" x14ac:dyDescent="0.25">
      <c r="A15" s="40"/>
      <c r="B15" s="5" t="s">
        <v>17</v>
      </c>
      <c r="C15" s="3">
        <v>4693</v>
      </c>
      <c r="D15" s="3">
        <v>3827</v>
      </c>
      <c r="E15" s="3">
        <v>4078</v>
      </c>
      <c r="F15" s="3">
        <v>4244</v>
      </c>
      <c r="G15" s="3">
        <v>2608</v>
      </c>
      <c r="H15" s="3">
        <v>1471</v>
      </c>
      <c r="I15" s="3">
        <v>1455</v>
      </c>
      <c r="J15" s="3">
        <v>1406</v>
      </c>
      <c r="K15" s="3">
        <v>1446</v>
      </c>
      <c r="L15" s="3">
        <v>1617</v>
      </c>
      <c r="M15" s="3">
        <v>2319</v>
      </c>
      <c r="N15" s="3">
        <v>5814</v>
      </c>
    </row>
    <row r="16" spans="1:14" x14ac:dyDescent="0.25">
      <c r="A16" s="40"/>
      <c r="B16" s="36" t="s">
        <v>21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8"/>
    </row>
    <row r="17" spans="1:14" x14ac:dyDescent="0.25">
      <c r="A17" s="40"/>
      <c r="B17" s="4"/>
      <c r="C17" s="3">
        <v>8591</v>
      </c>
      <c r="D17" s="3">
        <v>7239</v>
      </c>
      <c r="E17" s="3">
        <v>7088</v>
      </c>
      <c r="F17" s="3">
        <v>6891</v>
      </c>
      <c r="G17" s="3">
        <v>6012</v>
      </c>
      <c r="H17" s="3">
        <v>6964</v>
      </c>
      <c r="I17" s="3">
        <v>10013</v>
      </c>
      <c r="J17" s="3">
        <v>11991</v>
      </c>
      <c r="K17" s="3">
        <v>8283</v>
      </c>
      <c r="L17" s="3">
        <v>9053</v>
      </c>
      <c r="M17" s="3">
        <v>6058</v>
      </c>
      <c r="N17" s="3">
        <v>6882</v>
      </c>
    </row>
    <row r="18" spans="1:14" x14ac:dyDescent="0.25">
      <c r="A18" s="31" t="s">
        <v>18</v>
      </c>
      <c r="B18" s="32"/>
      <c r="C18" s="9">
        <f>SUM(C13:C15,C17)</f>
        <v>270198</v>
      </c>
      <c r="D18" s="9">
        <f t="shared" ref="D18:N18" si="1">SUM(D13:D15,D17)</f>
        <v>244493</v>
      </c>
      <c r="E18" s="9">
        <f t="shared" si="1"/>
        <v>202027</v>
      </c>
      <c r="F18" s="9">
        <f t="shared" si="1"/>
        <v>109719</v>
      </c>
      <c r="G18" s="9">
        <f t="shared" si="1"/>
        <v>51994</v>
      </c>
      <c r="H18" s="9">
        <f t="shared" si="1"/>
        <v>46977</v>
      </c>
      <c r="I18" s="9">
        <f t="shared" si="1"/>
        <v>31175</v>
      </c>
      <c r="J18" s="9">
        <f t="shared" si="1"/>
        <v>34572</v>
      </c>
      <c r="K18" s="9">
        <f t="shared" si="1"/>
        <v>39962</v>
      </c>
      <c r="L18" s="9">
        <f t="shared" si="1"/>
        <v>59480</v>
      </c>
      <c r="M18" s="9">
        <f t="shared" si="1"/>
        <v>160249</v>
      </c>
      <c r="N18" s="9">
        <f t="shared" si="1"/>
        <v>166471</v>
      </c>
    </row>
    <row r="19" spans="1:14" x14ac:dyDescent="0.25">
      <c r="A19" s="33" t="s">
        <v>19</v>
      </c>
      <c r="B19" s="34"/>
      <c r="C19" s="9">
        <f>C11+C18</f>
        <v>43301704</v>
      </c>
      <c r="D19" s="9">
        <f t="shared" ref="D19:N19" si="2">D11+D18</f>
        <v>36342366</v>
      </c>
      <c r="E19" s="9">
        <f t="shared" si="2"/>
        <v>39591417</v>
      </c>
      <c r="F19" s="9">
        <f>F11+F18</f>
        <v>37285184</v>
      </c>
      <c r="G19" s="9">
        <f>G11+G18</f>
        <v>30955978</v>
      </c>
      <c r="H19" s="9">
        <f t="shared" si="2"/>
        <v>29248502</v>
      </c>
      <c r="I19" s="9">
        <f t="shared" si="2"/>
        <v>33637658</v>
      </c>
      <c r="J19" s="14">
        <f t="shared" si="2"/>
        <v>37318478</v>
      </c>
      <c r="K19" s="9">
        <f>K11+K18</f>
        <v>35021024</v>
      </c>
      <c r="L19" s="9">
        <f>L11+L18</f>
        <v>43862255</v>
      </c>
      <c r="M19" s="9">
        <f t="shared" si="2"/>
        <v>40954305</v>
      </c>
      <c r="N19" s="9">
        <f t="shared" si="2"/>
        <v>46320625</v>
      </c>
    </row>
  </sheetData>
  <mergeCells count="10">
    <mergeCell ref="A18:B18"/>
    <mergeCell ref="A19:B19"/>
    <mergeCell ref="A2:N2"/>
    <mergeCell ref="A4:A10"/>
    <mergeCell ref="B4:N4"/>
    <mergeCell ref="B9:N9"/>
    <mergeCell ref="A11:B11"/>
    <mergeCell ref="A12:A17"/>
    <mergeCell ref="B12:N12"/>
    <mergeCell ref="B16:N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0" zoomScaleNormal="70" workbookViewId="0">
      <selection activeCell="A2" sqref="A2:N2"/>
    </sheetView>
  </sheetViews>
  <sheetFormatPr defaultRowHeight="15" x14ac:dyDescent="0.25"/>
  <cols>
    <col min="1" max="1" width="22" customWidth="1"/>
    <col min="3" max="3" width="22.5703125" customWidth="1"/>
    <col min="4" max="4" width="15.42578125" customWidth="1"/>
    <col min="5" max="5" width="14.85546875" customWidth="1"/>
    <col min="6" max="6" width="17" customWidth="1"/>
    <col min="7" max="7" width="17.140625" customWidth="1"/>
    <col min="8" max="8" width="19.85546875" customWidth="1"/>
    <col min="9" max="9" width="20.7109375" customWidth="1"/>
    <col min="10" max="10" width="17.7109375" customWidth="1"/>
    <col min="11" max="11" width="17.85546875" customWidth="1"/>
    <col min="12" max="12" width="23.140625" customWidth="1"/>
    <col min="13" max="13" width="17.85546875" customWidth="1"/>
    <col min="14" max="14" width="21.42578125" customWidth="1"/>
    <col min="15" max="15" width="9.140625" style="20"/>
    <col min="17" max="17" width="10.85546875" style="21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x14ac:dyDescent="0.25">
      <c r="A2" s="35" t="s">
        <v>31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7" ht="42.75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Q3" s="20"/>
    </row>
    <row r="4" spans="1:17" x14ac:dyDescent="0.25">
      <c r="A4" s="39" t="s">
        <v>28</v>
      </c>
      <c r="B4" s="36" t="s">
        <v>20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Q4" s="20"/>
    </row>
    <row r="5" spans="1:17" x14ac:dyDescent="0.25">
      <c r="A5" s="40"/>
      <c r="B5" s="5" t="s">
        <v>14</v>
      </c>
      <c r="C5" s="3">
        <v>43296862</v>
      </c>
      <c r="D5" s="3">
        <v>36973771</v>
      </c>
      <c r="E5" s="3">
        <v>43259208</v>
      </c>
      <c r="F5" s="3">
        <v>42334752</v>
      </c>
      <c r="G5" s="3">
        <v>33140073</v>
      </c>
      <c r="H5" s="3">
        <v>27138780</v>
      </c>
      <c r="I5" s="3">
        <v>30878326</v>
      </c>
      <c r="J5" s="3">
        <v>37226145</v>
      </c>
      <c r="K5" s="3">
        <v>38460228</v>
      </c>
      <c r="L5" s="3">
        <v>36698978</v>
      </c>
      <c r="M5" s="3">
        <v>35938922</v>
      </c>
      <c r="N5" s="3">
        <v>39247509</v>
      </c>
      <c r="O5" s="20">
        <f>N5/M5</f>
        <v>1.0920613868162212</v>
      </c>
      <c r="Q5" s="19">
        <f>AVERAGE(C5:N5)</f>
        <v>37049462.833333336</v>
      </c>
    </row>
    <row r="6" spans="1:17" x14ac:dyDescent="0.25">
      <c r="A6" s="40"/>
      <c r="B6" s="5" t="s">
        <v>15</v>
      </c>
      <c r="C6" s="3">
        <v>26803</v>
      </c>
      <c r="D6" s="3">
        <f>21646+4647</f>
        <v>26293</v>
      </c>
      <c r="E6" s="3">
        <v>20465</v>
      </c>
      <c r="F6" s="3">
        <v>9526</v>
      </c>
      <c r="G6" s="3">
        <v>10669</v>
      </c>
      <c r="H6" s="3">
        <v>9378</v>
      </c>
      <c r="I6" s="3">
        <v>9882</v>
      </c>
      <c r="J6" s="3">
        <v>16204</v>
      </c>
      <c r="K6" s="3">
        <v>14761</v>
      </c>
      <c r="L6" s="3">
        <v>8632</v>
      </c>
      <c r="M6" s="3">
        <v>7947</v>
      </c>
      <c r="N6" s="3">
        <v>12396</v>
      </c>
      <c r="O6" s="20">
        <f t="shared" ref="O6:O8" si="0">N6/M6</f>
        <v>1.5598338995847489</v>
      </c>
      <c r="Q6" s="19">
        <f t="shared" ref="Q6:Q17" si="1">AVERAGE(C6:N6)</f>
        <v>14413</v>
      </c>
    </row>
    <row r="7" spans="1:17" x14ac:dyDescent="0.25">
      <c r="A7" s="40"/>
      <c r="B7" s="5" t="s">
        <v>16</v>
      </c>
      <c r="C7" s="3">
        <v>1052901</v>
      </c>
      <c r="D7" s="3">
        <v>1011506</v>
      </c>
      <c r="E7" s="3">
        <v>874422</v>
      </c>
      <c r="F7" s="3">
        <v>677581</v>
      </c>
      <c r="G7" s="3">
        <v>454856</v>
      </c>
      <c r="H7" s="3">
        <v>423462</v>
      </c>
      <c r="I7" s="3">
        <v>457580</v>
      </c>
      <c r="J7" s="3">
        <v>512069</v>
      </c>
      <c r="K7" s="3">
        <v>541626</v>
      </c>
      <c r="L7" s="3">
        <v>768292</v>
      </c>
      <c r="M7" s="3">
        <v>805104</v>
      </c>
      <c r="N7" s="3">
        <v>960199</v>
      </c>
      <c r="O7" s="20">
        <f t="shared" si="0"/>
        <v>1.1926397086587572</v>
      </c>
      <c r="Q7" s="19">
        <f t="shared" si="1"/>
        <v>711633.16666666663</v>
      </c>
    </row>
    <row r="8" spans="1:17" x14ac:dyDescent="0.25">
      <c r="A8" s="40"/>
      <c r="B8" s="5" t="s">
        <v>17</v>
      </c>
      <c r="C8" s="3">
        <v>324604</v>
      </c>
      <c r="D8" s="3">
        <f>297963+14332</f>
        <v>312295</v>
      </c>
      <c r="E8" s="3">
        <v>271738</v>
      </c>
      <c r="F8" s="3">
        <v>219938</v>
      </c>
      <c r="G8" s="3">
        <v>168053</v>
      </c>
      <c r="H8" s="3">
        <v>140563</v>
      </c>
      <c r="I8" s="3">
        <v>153411</v>
      </c>
      <c r="J8" s="3">
        <v>162077</v>
      </c>
      <c r="K8" s="3">
        <v>171680</v>
      </c>
      <c r="L8" s="3">
        <v>237187</v>
      </c>
      <c r="M8" s="3">
        <v>273051</v>
      </c>
      <c r="N8" s="3">
        <v>287371</v>
      </c>
      <c r="O8" s="20">
        <f t="shared" si="0"/>
        <v>1.0524444151458885</v>
      </c>
      <c r="Q8" s="19">
        <f t="shared" si="1"/>
        <v>226830.66666666666</v>
      </c>
    </row>
    <row r="9" spans="1:17" x14ac:dyDescent="0.25">
      <c r="A9" s="40"/>
      <c r="B9" s="36" t="s">
        <v>21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8"/>
      <c r="Q9" s="19"/>
    </row>
    <row r="10" spans="1:17" x14ac:dyDescent="0.25">
      <c r="A10" s="40"/>
      <c r="B10" s="4"/>
      <c r="C10" s="3">
        <v>281477</v>
      </c>
      <c r="D10" s="3">
        <f>268438+7132</f>
        <v>275570</v>
      </c>
      <c r="E10" s="3">
        <v>244237</v>
      </c>
      <c r="F10" s="3">
        <v>234361</v>
      </c>
      <c r="G10" s="3">
        <v>204476</v>
      </c>
      <c r="H10" s="3">
        <v>185628</v>
      </c>
      <c r="I10" s="3">
        <v>190803</v>
      </c>
      <c r="J10" s="3">
        <v>185496</v>
      </c>
      <c r="K10" s="3">
        <v>227839</v>
      </c>
      <c r="L10" s="3">
        <v>249983</v>
      </c>
      <c r="M10" s="3">
        <v>250722</v>
      </c>
      <c r="N10" s="3">
        <v>262166</v>
      </c>
      <c r="O10" s="20">
        <f>N10/M10</f>
        <v>1.0456441796092883</v>
      </c>
      <c r="Q10" s="19">
        <f t="shared" si="1"/>
        <v>232729.83333333334</v>
      </c>
    </row>
    <row r="11" spans="1:17" x14ac:dyDescent="0.25">
      <c r="A11" s="31" t="s">
        <v>18</v>
      </c>
      <c r="B11" s="32"/>
      <c r="C11" s="9">
        <f t="shared" ref="C11:N11" si="2">SUM(C5:C8,C10)</f>
        <v>44982647</v>
      </c>
      <c r="D11" s="9">
        <f t="shared" si="2"/>
        <v>38599435</v>
      </c>
      <c r="E11" s="9">
        <f t="shared" si="2"/>
        <v>44670070</v>
      </c>
      <c r="F11" s="9">
        <f t="shared" si="2"/>
        <v>43476158</v>
      </c>
      <c r="G11" s="9">
        <f t="shared" si="2"/>
        <v>33978127</v>
      </c>
      <c r="H11" s="9">
        <f t="shared" si="2"/>
        <v>27897811</v>
      </c>
      <c r="I11" s="9">
        <f t="shared" si="2"/>
        <v>31690002</v>
      </c>
      <c r="J11" s="9">
        <f t="shared" si="2"/>
        <v>38101991</v>
      </c>
      <c r="K11" s="9">
        <f t="shared" si="2"/>
        <v>39416134</v>
      </c>
      <c r="L11" s="9">
        <f t="shared" si="2"/>
        <v>37963072</v>
      </c>
      <c r="M11" s="9">
        <f t="shared" si="2"/>
        <v>37275746</v>
      </c>
      <c r="N11" s="9">
        <f t="shared" si="2"/>
        <v>40769641</v>
      </c>
      <c r="Q11" s="19"/>
    </row>
    <row r="12" spans="1:17" x14ac:dyDescent="0.25">
      <c r="A12" s="39" t="s">
        <v>25</v>
      </c>
      <c r="B12" s="36" t="s">
        <v>20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  <c r="Q12" s="19"/>
    </row>
    <row r="13" spans="1:17" x14ac:dyDescent="0.25">
      <c r="A13" s="40"/>
      <c r="B13" s="17" t="s">
        <v>15</v>
      </c>
      <c r="C13" s="3"/>
      <c r="D13" s="3"/>
      <c r="E13" s="3">
        <v>720</v>
      </c>
      <c r="F13" s="3"/>
      <c r="G13" s="3"/>
      <c r="H13" s="3">
        <v>840</v>
      </c>
      <c r="I13" s="3"/>
      <c r="J13" s="13"/>
      <c r="K13" s="13"/>
      <c r="L13" s="13"/>
      <c r="M13" s="13"/>
      <c r="N13" s="3"/>
      <c r="Q13" s="19">
        <f t="shared" si="1"/>
        <v>780</v>
      </c>
    </row>
    <row r="14" spans="1:17" x14ac:dyDescent="0.25">
      <c r="A14" s="40"/>
      <c r="B14" s="5" t="s">
        <v>16</v>
      </c>
      <c r="C14" s="3">
        <v>198485</v>
      </c>
      <c r="D14" s="3">
        <v>105036</v>
      </c>
      <c r="E14" s="3">
        <v>106604</v>
      </c>
      <c r="F14" s="3">
        <v>49780</v>
      </c>
      <c r="G14" s="3">
        <v>2294</v>
      </c>
      <c r="H14" s="3">
        <v>2326</v>
      </c>
      <c r="I14" s="3">
        <v>1999</v>
      </c>
      <c r="J14" s="3">
        <v>3040</v>
      </c>
      <c r="K14" s="3">
        <v>3958</v>
      </c>
      <c r="L14" s="3">
        <v>25460</v>
      </c>
      <c r="M14" s="3">
        <v>114245</v>
      </c>
      <c r="N14" s="3">
        <v>140568</v>
      </c>
      <c r="O14" s="20">
        <f t="shared" ref="O14:O15" si="3">N14/M14</f>
        <v>1.2304083329686202</v>
      </c>
      <c r="Q14" s="19">
        <f t="shared" si="1"/>
        <v>62816.25</v>
      </c>
    </row>
    <row r="15" spans="1:17" x14ac:dyDescent="0.25">
      <c r="A15" s="40"/>
      <c r="B15" s="5" t="s">
        <v>17</v>
      </c>
      <c r="C15" s="3">
        <v>3725</v>
      </c>
      <c r="D15" s="3">
        <v>3355</v>
      </c>
      <c r="E15" s="3">
        <v>3361</v>
      </c>
      <c r="F15" s="3">
        <v>2867</v>
      </c>
      <c r="G15" s="3">
        <v>1763</v>
      </c>
      <c r="H15" s="3">
        <v>1375</v>
      </c>
      <c r="I15" s="3">
        <v>1768</v>
      </c>
      <c r="J15" s="3">
        <v>1674</v>
      </c>
      <c r="K15" s="3">
        <v>1785</v>
      </c>
      <c r="L15" s="3">
        <v>1644</v>
      </c>
      <c r="M15" s="3">
        <v>1952</v>
      </c>
      <c r="N15" s="3">
        <v>3630</v>
      </c>
      <c r="O15" s="20">
        <f t="shared" si="3"/>
        <v>1.8596311475409837</v>
      </c>
      <c r="Q15" s="19">
        <f t="shared" si="1"/>
        <v>2408.25</v>
      </c>
    </row>
    <row r="16" spans="1:17" x14ac:dyDescent="0.25">
      <c r="A16" s="40"/>
      <c r="B16" s="36" t="s">
        <v>21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8"/>
      <c r="Q16" s="19"/>
    </row>
    <row r="17" spans="1:17" x14ac:dyDescent="0.25">
      <c r="A17" s="40"/>
      <c r="B17" s="4"/>
      <c r="C17" s="3">
        <v>10297</v>
      </c>
      <c r="D17" s="3">
        <v>6530</v>
      </c>
      <c r="E17" s="3">
        <v>8660</v>
      </c>
      <c r="F17" s="3">
        <v>7005</v>
      </c>
      <c r="G17" s="3">
        <v>6180</v>
      </c>
      <c r="H17" s="3">
        <v>6693</v>
      </c>
      <c r="I17" s="3">
        <v>7579</v>
      </c>
      <c r="J17" s="3">
        <v>6533</v>
      </c>
      <c r="K17" s="3">
        <v>9371</v>
      </c>
      <c r="L17" s="3">
        <v>8698</v>
      </c>
      <c r="M17" s="3">
        <v>594</v>
      </c>
      <c r="N17" s="3">
        <v>144</v>
      </c>
      <c r="O17" s="20">
        <f>N17/M17</f>
        <v>0.24242424242424243</v>
      </c>
      <c r="Q17" s="19">
        <f t="shared" si="1"/>
        <v>6523.666666666667</v>
      </c>
    </row>
    <row r="18" spans="1:17" x14ac:dyDescent="0.25">
      <c r="A18" s="31" t="s">
        <v>18</v>
      </c>
      <c r="B18" s="32"/>
      <c r="C18" s="9">
        <f>SUM(C13:C15,C17)</f>
        <v>212507</v>
      </c>
      <c r="D18" s="9">
        <f t="shared" ref="D18:N18" si="4">SUM(D13:D15,D17)</f>
        <v>114921</v>
      </c>
      <c r="E18" s="9">
        <f t="shared" si="4"/>
        <v>119345</v>
      </c>
      <c r="F18" s="9">
        <f t="shared" si="4"/>
        <v>59652</v>
      </c>
      <c r="G18" s="9">
        <f t="shared" si="4"/>
        <v>10237</v>
      </c>
      <c r="H18" s="9">
        <f t="shared" si="4"/>
        <v>11234</v>
      </c>
      <c r="I18" s="9">
        <f t="shared" si="4"/>
        <v>11346</v>
      </c>
      <c r="J18" s="9">
        <f t="shared" si="4"/>
        <v>11247</v>
      </c>
      <c r="K18" s="9">
        <f t="shared" si="4"/>
        <v>15114</v>
      </c>
      <c r="L18" s="9">
        <f t="shared" si="4"/>
        <v>35802</v>
      </c>
      <c r="M18" s="9">
        <f t="shared" si="4"/>
        <v>116791</v>
      </c>
      <c r="N18" s="9">
        <f t="shared" si="4"/>
        <v>144342</v>
      </c>
      <c r="Q18" s="20"/>
    </row>
    <row r="19" spans="1:17" x14ac:dyDescent="0.25">
      <c r="A19" s="33" t="s">
        <v>19</v>
      </c>
      <c r="B19" s="34"/>
      <c r="C19" s="9">
        <f>C11+C18</f>
        <v>45195154</v>
      </c>
      <c r="D19" s="9">
        <f t="shared" ref="D19:N19" si="5">D11+D18</f>
        <v>38714356</v>
      </c>
      <c r="E19" s="9">
        <f t="shared" si="5"/>
        <v>44789415</v>
      </c>
      <c r="F19" s="9">
        <f>F11+F18</f>
        <v>43535810</v>
      </c>
      <c r="G19" s="9">
        <f>G11+G18</f>
        <v>33988364</v>
      </c>
      <c r="H19" s="9">
        <f t="shared" si="5"/>
        <v>27909045</v>
      </c>
      <c r="I19" s="9">
        <f t="shared" si="5"/>
        <v>31701348</v>
      </c>
      <c r="J19" s="14">
        <f t="shared" si="5"/>
        <v>38113238</v>
      </c>
      <c r="K19" s="9">
        <f>K11+K18</f>
        <v>39431248</v>
      </c>
      <c r="L19" s="9">
        <f>L11+L18</f>
        <v>37998874</v>
      </c>
      <c r="M19" s="9">
        <f t="shared" si="5"/>
        <v>37392537</v>
      </c>
      <c r="N19" s="9">
        <f t="shared" si="5"/>
        <v>40913983</v>
      </c>
      <c r="Q19" s="20"/>
    </row>
  </sheetData>
  <mergeCells count="10">
    <mergeCell ref="A18:B18"/>
    <mergeCell ref="A19:B19"/>
    <mergeCell ref="A2:N2"/>
    <mergeCell ref="A4:A10"/>
    <mergeCell ref="B4:N4"/>
    <mergeCell ref="B9:N9"/>
    <mergeCell ref="A11:B11"/>
    <mergeCell ref="A12:A17"/>
    <mergeCell ref="B12:N12"/>
    <mergeCell ref="B16:N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zoomScale="80" zoomScaleNormal="80" workbookViewId="0">
      <selection activeCell="W17" sqref="W17"/>
    </sheetView>
  </sheetViews>
  <sheetFormatPr defaultRowHeight="15" x14ac:dyDescent="0.25"/>
  <cols>
    <col min="1" max="1" width="22" customWidth="1"/>
    <col min="3" max="3" width="22.5703125" customWidth="1"/>
    <col min="4" max="4" width="15.42578125" customWidth="1"/>
    <col min="5" max="5" width="14.85546875" customWidth="1"/>
    <col min="6" max="6" width="17" customWidth="1"/>
    <col min="7" max="7" width="17" hidden="1" customWidth="1"/>
    <col min="8" max="8" width="17.140625" customWidth="1"/>
    <col min="9" max="9" width="17.140625" hidden="1" customWidth="1"/>
    <col min="10" max="10" width="19.85546875" customWidth="1"/>
    <col min="11" max="11" width="19.85546875" hidden="1" customWidth="1"/>
    <col min="12" max="12" width="20.7109375" customWidth="1"/>
    <col min="13" max="13" width="20.7109375" hidden="1" customWidth="1"/>
    <col min="14" max="14" width="17.7109375" customWidth="1"/>
    <col min="15" max="15" width="17.7109375" hidden="1" customWidth="1"/>
    <col min="16" max="16" width="17.85546875" customWidth="1"/>
    <col min="17" max="17" width="17.85546875" hidden="1" customWidth="1"/>
    <col min="18" max="18" width="23.140625" customWidth="1"/>
    <col min="19" max="19" width="23.140625" hidden="1" customWidth="1"/>
    <col min="20" max="20" width="17.85546875" customWidth="1"/>
    <col min="21" max="21" width="17.85546875" hidden="1" customWidth="1"/>
    <col min="22" max="22" width="21.42578125" customWidth="1"/>
    <col min="23" max="23" width="12" style="20" bestFit="1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x14ac:dyDescent="0.25">
      <c r="A2" s="35" t="s">
        <v>32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3" ht="42.75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/>
      <c r="H3" s="8" t="s">
        <v>6</v>
      </c>
      <c r="I3" s="8"/>
      <c r="J3" s="8" t="s">
        <v>7</v>
      </c>
      <c r="K3" s="8"/>
      <c r="L3" s="8" t="s">
        <v>8</v>
      </c>
      <c r="M3" s="8"/>
      <c r="N3" s="8" t="s">
        <v>9</v>
      </c>
      <c r="O3" s="8"/>
      <c r="P3" s="8" t="s">
        <v>10</v>
      </c>
      <c r="Q3" s="8"/>
      <c r="R3" s="8" t="s">
        <v>11</v>
      </c>
      <c r="S3" s="8"/>
      <c r="T3" s="8" t="s">
        <v>12</v>
      </c>
      <c r="U3" s="8"/>
      <c r="V3" s="8" t="s">
        <v>13</v>
      </c>
    </row>
    <row r="4" spans="1:23" x14ac:dyDescent="0.25">
      <c r="A4" s="39" t="s">
        <v>28</v>
      </c>
      <c r="B4" s="36" t="s">
        <v>20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8"/>
    </row>
    <row r="5" spans="1:23" x14ac:dyDescent="0.25">
      <c r="A5" s="40"/>
      <c r="B5" s="5" t="s">
        <v>14</v>
      </c>
      <c r="C5" s="3">
        <v>28794847</v>
      </c>
      <c r="D5" s="3">
        <v>29277462</v>
      </c>
      <c r="E5" s="3">
        <v>29935846</v>
      </c>
      <c r="F5" s="3">
        <v>31183339</v>
      </c>
      <c r="G5" s="3">
        <v>0.78281013669337196</v>
      </c>
      <c r="H5" s="3">
        <v>29255752</v>
      </c>
      <c r="I5" s="3">
        <v>0.81891129207832458</v>
      </c>
      <c r="J5" s="3">
        <v>26501454</v>
      </c>
      <c r="K5" s="3">
        <v>1.1377934453943765</v>
      </c>
      <c r="L5" s="3">
        <v>36198337</v>
      </c>
      <c r="M5" s="3">
        <v>1.2055752309888821</v>
      </c>
      <c r="N5" s="3">
        <v>38969428</v>
      </c>
      <c r="O5" s="3">
        <v>1.0331509749397902</v>
      </c>
      <c r="P5" s="3">
        <v>31335811</v>
      </c>
      <c r="Q5" s="3">
        <v>0.95420593970477763</v>
      </c>
      <c r="R5" s="3">
        <v>34751939</v>
      </c>
      <c r="S5" s="3">
        <v>0.97928945051276362</v>
      </c>
      <c r="T5" s="3">
        <v>33587964</v>
      </c>
      <c r="U5" s="3">
        <v>1.0920613868162212</v>
      </c>
      <c r="V5" s="3">
        <v>40291867</v>
      </c>
      <c r="W5" s="20">
        <f>'2021'!C5/'2020'!V5</f>
        <v>1.0329006099419518</v>
      </c>
    </row>
    <row r="6" spans="1:23" x14ac:dyDescent="0.25">
      <c r="A6" s="40"/>
      <c r="B6" s="5" t="s">
        <v>15</v>
      </c>
      <c r="C6" s="3">
        <v>13861</v>
      </c>
      <c r="D6" s="3">
        <v>13906</v>
      </c>
      <c r="E6" s="3">
        <v>14215</v>
      </c>
      <c r="F6" s="3">
        <v>10858</v>
      </c>
      <c r="G6" s="3">
        <v>1.1199874028973336</v>
      </c>
      <c r="H6" s="3">
        <v>6819</v>
      </c>
      <c r="I6" s="3">
        <v>0.87899521979566975</v>
      </c>
      <c r="J6" s="3">
        <v>4900</v>
      </c>
      <c r="K6" s="3">
        <v>1.0537428023032629</v>
      </c>
      <c r="L6" s="3">
        <v>6466</v>
      </c>
      <c r="M6" s="3">
        <v>1.6397490386561424</v>
      </c>
      <c r="N6" s="3">
        <v>8130</v>
      </c>
      <c r="O6" s="3">
        <v>0.91094791409528508</v>
      </c>
      <c r="P6" s="3">
        <v>6603</v>
      </c>
      <c r="Q6" s="3">
        <v>0.58478422871079194</v>
      </c>
      <c r="R6" s="3">
        <v>8763</v>
      </c>
      <c r="S6" s="3">
        <v>0.92064411492122333</v>
      </c>
      <c r="T6" s="3">
        <v>7657</v>
      </c>
      <c r="U6" s="3">
        <v>1.5598338995847489</v>
      </c>
      <c r="V6" s="3">
        <v>5585</v>
      </c>
      <c r="W6" s="20">
        <f>'2021'!C6/'2020'!V6</f>
        <v>1.4415398388540734</v>
      </c>
    </row>
    <row r="7" spans="1:23" x14ac:dyDescent="0.25">
      <c r="A7" s="40"/>
      <c r="B7" s="5" t="s">
        <v>16</v>
      </c>
      <c r="C7" s="3">
        <v>1043417</v>
      </c>
      <c r="D7" s="3">
        <v>956565</v>
      </c>
      <c r="E7" s="3">
        <v>2332606</v>
      </c>
      <c r="F7" s="3">
        <v>855950</v>
      </c>
      <c r="G7" s="3">
        <v>0.67129391172420716</v>
      </c>
      <c r="H7" s="3">
        <v>557612</v>
      </c>
      <c r="I7" s="3">
        <v>0.93098035422199554</v>
      </c>
      <c r="J7" s="3">
        <v>455540</v>
      </c>
      <c r="K7" s="3">
        <v>1.0805692128219297</v>
      </c>
      <c r="L7" s="3">
        <v>435257</v>
      </c>
      <c r="M7" s="3">
        <v>1.1190808164692512</v>
      </c>
      <c r="N7" s="3">
        <v>431074</v>
      </c>
      <c r="O7" s="3">
        <v>1.0577207368538224</v>
      </c>
      <c r="P7" s="3">
        <v>585744</v>
      </c>
      <c r="Q7" s="3">
        <v>1.4184917267634862</v>
      </c>
      <c r="R7" s="3">
        <v>713055</v>
      </c>
      <c r="S7" s="3">
        <v>1.04791407433632</v>
      </c>
      <c r="T7" s="3">
        <v>848321</v>
      </c>
      <c r="U7" s="3">
        <v>1.1926397086587572</v>
      </c>
      <c r="V7" s="3">
        <v>976374</v>
      </c>
      <c r="W7" s="20">
        <f>'2021'!C7/'2020'!V7</f>
        <v>1.1440073168683311</v>
      </c>
    </row>
    <row r="8" spans="1:23" x14ac:dyDescent="0.25">
      <c r="A8" s="40"/>
      <c r="B8" s="5" t="s">
        <v>17</v>
      </c>
      <c r="C8" s="3">
        <v>277545</v>
      </c>
      <c r="D8" s="3">
        <v>313121</v>
      </c>
      <c r="E8" s="3">
        <v>271026</v>
      </c>
      <c r="F8" s="3">
        <v>241144</v>
      </c>
      <c r="G8" s="3">
        <v>0.76409260791677658</v>
      </c>
      <c r="H8" s="3">
        <v>185258</v>
      </c>
      <c r="I8" s="3">
        <v>0.83642065300827717</v>
      </c>
      <c r="J8" s="3">
        <v>141133</v>
      </c>
      <c r="K8" s="3">
        <v>1.091403854499406</v>
      </c>
      <c r="L8" s="3">
        <v>155138</v>
      </c>
      <c r="M8" s="3">
        <v>1.0564887785100157</v>
      </c>
      <c r="N8" s="3">
        <v>138957</v>
      </c>
      <c r="O8" s="3">
        <v>1.0592496159232958</v>
      </c>
      <c r="P8" s="3">
        <v>169675</v>
      </c>
      <c r="Q8" s="3">
        <v>1.3815645386766076</v>
      </c>
      <c r="R8" s="3">
        <v>223150</v>
      </c>
      <c r="S8" s="3">
        <v>1.1512055888391859</v>
      </c>
      <c r="T8" s="3">
        <v>281959</v>
      </c>
      <c r="U8" s="3">
        <v>1.0524444151458885</v>
      </c>
      <c r="V8" s="3">
        <v>339056</v>
      </c>
      <c r="W8" s="20">
        <f>'2021'!C8/'2020'!V8</f>
        <v>0.98566608465858152</v>
      </c>
    </row>
    <row r="9" spans="1:23" x14ac:dyDescent="0.25">
      <c r="A9" s="40"/>
      <c r="B9" s="36" t="s">
        <v>21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8"/>
    </row>
    <row r="10" spans="1:23" x14ac:dyDescent="0.25">
      <c r="A10" s="40"/>
      <c r="B10" s="4"/>
      <c r="C10" s="3">
        <v>258400</v>
      </c>
      <c r="D10" s="3">
        <v>238187</v>
      </c>
      <c r="E10" s="3">
        <v>230343</v>
      </c>
      <c r="F10" s="3">
        <v>212843</v>
      </c>
      <c r="G10" s="3">
        <v>0.87248304965416601</v>
      </c>
      <c r="H10" s="3">
        <v>216659</v>
      </c>
      <c r="I10" s="3">
        <v>0.90782292298362643</v>
      </c>
      <c r="J10" s="3">
        <v>207190</v>
      </c>
      <c r="K10" s="3">
        <v>1.0278783373198008</v>
      </c>
      <c r="L10" s="3">
        <v>189667</v>
      </c>
      <c r="M10" s="3">
        <v>0.9721859719186805</v>
      </c>
      <c r="N10" s="3">
        <v>186803</v>
      </c>
      <c r="O10" s="3">
        <v>1.2282690731875621</v>
      </c>
      <c r="P10" s="3">
        <v>191636</v>
      </c>
      <c r="Q10" s="3">
        <v>1.0971914378135437</v>
      </c>
      <c r="R10" s="3">
        <v>212758</v>
      </c>
      <c r="S10" s="3">
        <v>1.0029562010216695</v>
      </c>
      <c r="T10" s="3">
        <v>215511</v>
      </c>
      <c r="U10" s="3">
        <v>1.0456441796092883</v>
      </c>
      <c r="V10" s="3">
        <v>243646</v>
      </c>
      <c r="W10" s="20">
        <f>'2021'!C10/'2020'!V10</f>
        <v>1.2015341930505734</v>
      </c>
    </row>
    <row r="11" spans="1:23" x14ac:dyDescent="0.25">
      <c r="A11" s="31" t="s">
        <v>18</v>
      </c>
      <c r="B11" s="32"/>
      <c r="C11" s="9">
        <f t="shared" ref="C11:V11" si="0">SUM(C5:C8,C10)</f>
        <v>30388070</v>
      </c>
      <c r="D11" s="9">
        <f t="shared" si="0"/>
        <v>30799241</v>
      </c>
      <c r="E11" s="9">
        <f t="shared" si="0"/>
        <v>32784036</v>
      </c>
      <c r="F11" s="9">
        <f t="shared" si="0"/>
        <v>32504134</v>
      </c>
      <c r="G11" s="9"/>
      <c r="H11" s="9">
        <f t="shared" si="0"/>
        <v>30222100</v>
      </c>
      <c r="I11" s="9"/>
      <c r="J11" s="9">
        <f t="shared" si="0"/>
        <v>27310217</v>
      </c>
      <c r="K11" s="9"/>
      <c r="L11" s="9">
        <f t="shared" si="0"/>
        <v>36984865</v>
      </c>
      <c r="M11" s="9"/>
      <c r="N11" s="9">
        <f t="shared" si="0"/>
        <v>39734392</v>
      </c>
      <c r="O11" s="9"/>
      <c r="P11" s="9">
        <f t="shared" si="0"/>
        <v>32289469</v>
      </c>
      <c r="Q11" s="9"/>
      <c r="R11" s="9">
        <f t="shared" si="0"/>
        <v>35909665</v>
      </c>
      <c r="S11" s="9"/>
      <c r="T11" s="9">
        <f t="shared" si="0"/>
        <v>34941412</v>
      </c>
      <c r="U11" s="9"/>
      <c r="V11" s="9">
        <f t="shared" si="0"/>
        <v>41856528</v>
      </c>
    </row>
    <row r="12" spans="1:23" x14ac:dyDescent="0.25">
      <c r="A12" s="39" t="s">
        <v>33</v>
      </c>
      <c r="B12" s="36" t="s">
        <v>20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8"/>
    </row>
    <row r="13" spans="1:23" x14ac:dyDescent="0.25">
      <c r="A13" s="40"/>
      <c r="B13" s="18" t="s">
        <v>15</v>
      </c>
      <c r="C13" s="3"/>
      <c r="D13" s="3"/>
      <c r="E13" s="3"/>
      <c r="F13" s="3">
        <v>480</v>
      </c>
      <c r="G13" s="3"/>
      <c r="H13" s="3"/>
      <c r="I13" s="3"/>
      <c r="J13" s="3"/>
      <c r="K13" s="3"/>
      <c r="L13" s="3"/>
      <c r="M13" s="3"/>
      <c r="N13" s="13"/>
      <c r="O13" s="13"/>
      <c r="P13" s="13"/>
      <c r="Q13" s="13"/>
      <c r="R13" s="13"/>
      <c r="S13" s="13"/>
      <c r="T13" s="13"/>
      <c r="U13" s="13"/>
      <c r="V13" s="3"/>
    </row>
    <row r="14" spans="1:23" x14ac:dyDescent="0.25">
      <c r="A14" s="40"/>
      <c r="B14" s="5" t="s">
        <v>16</v>
      </c>
      <c r="C14" s="3">
        <v>190885</v>
      </c>
      <c r="D14" s="3">
        <v>157713</v>
      </c>
      <c r="E14" s="3">
        <v>93656</v>
      </c>
      <c r="F14" s="3">
        <v>23693</v>
      </c>
      <c r="G14" s="3">
        <v>4.6082764162314181E-2</v>
      </c>
      <c r="H14" s="3">
        <v>28336</v>
      </c>
      <c r="I14" s="3">
        <v>1.013949433304272</v>
      </c>
      <c r="J14" s="3">
        <v>19135</v>
      </c>
      <c r="K14" s="3">
        <v>0.85941530524505594</v>
      </c>
      <c r="L14" s="3">
        <v>19237</v>
      </c>
      <c r="M14" s="3">
        <v>1.5207603801900951</v>
      </c>
      <c r="N14" s="3">
        <v>24704</v>
      </c>
      <c r="O14" s="3">
        <v>1.3019736842105263</v>
      </c>
      <c r="P14" s="3">
        <v>31702</v>
      </c>
      <c r="Q14" s="3">
        <v>6.4325416877210708</v>
      </c>
      <c r="R14" s="3">
        <v>13631</v>
      </c>
      <c r="S14" s="3">
        <v>4.4872348782403773</v>
      </c>
      <c r="T14" s="3">
        <v>13631</v>
      </c>
      <c r="U14" s="3">
        <v>1.2304083329686202</v>
      </c>
      <c r="V14" s="3">
        <v>101183</v>
      </c>
      <c r="W14" s="20">
        <f>'2021'!C14/'2020'!V14</f>
        <v>1.3868535228249805</v>
      </c>
    </row>
    <row r="15" spans="1:23" x14ac:dyDescent="0.25">
      <c r="A15" s="40"/>
      <c r="B15" s="5" t="s">
        <v>17</v>
      </c>
      <c r="C15" s="3">
        <v>3210</v>
      </c>
      <c r="D15" s="3">
        <v>3040</v>
      </c>
      <c r="E15" s="3">
        <v>2822</v>
      </c>
      <c r="F15" s="3">
        <v>1692</v>
      </c>
      <c r="G15" s="3">
        <v>0.61492849668643179</v>
      </c>
      <c r="H15" s="3">
        <v>1657</v>
      </c>
      <c r="I15" s="3">
        <v>0.77992058990357349</v>
      </c>
      <c r="J15" s="3">
        <v>1583</v>
      </c>
      <c r="K15" s="3">
        <v>1.2858181818181817</v>
      </c>
      <c r="L15" s="3">
        <v>1870</v>
      </c>
      <c r="M15" s="3">
        <v>0.94683257918552033</v>
      </c>
      <c r="N15" s="3">
        <v>1871</v>
      </c>
      <c r="O15" s="3">
        <v>1.0663082437275986</v>
      </c>
      <c r="P15" s="3">
        <v>1804</v>
      </c>
      <c r="Q15" s="3">
        <v>0.92100840336134449</v>
      </c>
      <c r="R15" s="3">
        <v>1613</v>
      </c>
      <c r="S15" s="3">
        <v>1.1873479318734794</v>
      </c>
      <c r="T15" s="3">
        <v>1613</v>
      </c>
      <c r="U15" s="3">
        <v>1.8596311475409837</v>
      </c>
      <c r="V15" s="3">
        <v>1659</v>
      </c>
      <c r="W15" s="20">
        <f>'2021'!C15/'2020'!V15</f>
        <v>1.9993972272453284</v>
      </c>
    </row>
    <row r="16" spans="1:23" x14ac:dyDescent="0.25">
      <c r="A16" s="40"/>
      <c r="B16" s="36" t="s">
        <v>21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8"/>
    </row>
    <row r="17" spans="1:23" x14ac:dyDescent="0.25">
      <c r="A17" s="40"/>
      <c r="B17" s="4"/>
      <c r="C17" s="3"/>
      <c r="D17" s="3"/>
      <c r="E17" s="3">
        <v>35</v>
      </c>
      <c r="F17" s="3">
        <v>33</v>
      </c>
      <c r="G17" s="3">
        <v>0.88222698072805139</v>
      </c>
      <c r="H17" s="3">
        <v>40</v>
      </c>
      <c r="I17" s="3">
        <v>1.0830097087378641</v>
      </c>
      <c r="J17" s="3">
        <v>30</v>
      </c>
      <c r="K17" s="3">
        <v>1.1323771104138651</v>
      </c>
      <c r="L17" s="3">
        <v>30</v>
      </c>
      <c r="M17" s="3">
        <v>0.86198706953423931</v>
      </c>
      <c r="N17" s="3">
        <v>36</v>
      </c>
      <c r="O17" s="3">
        <v>1.4344099188734118</v>
      </c>
      <c r="P17" s="3">
        <v>36</v>
      </c>
      <c r="Q17" s="3">
        <v>0.92818269128161346</v>
      </c>
      <c r="R17" s="3">
        <v>30</v>
      </c>
      <c r="S17" s="3">
        <v>6.8291561278454815E-2</v>
      </c>
      <c r="T17" s="3">
        <v>30</v>
      </c>
      <c r="U17" s="3">
        <v>0.24242424242424243</v>
      </c>
      <c r="V17" s="3">
        <v>40</v>
      </c>
      <c r="W17" s="20">
        <f>'2021'!C17/'2020'!V17</f>
        <v>1</v>
      </c>
    </row>
    <row r="18" spans="1:23" x14ac:dyDescent="0.25">
      <c r="A18" s="31" t="s">
        <v>18</v>
      </c>
      <c r="B18" s="32"/>
      <c r="C18" s="9">
        <f>SUM(C13:C15,C17)</f>
        <v>194095</v>
      </c>
      <c r="D18" s="9">
        <f t="shared" ref="D18:V18" si="1">SUM(D13:D15,D17)</f>
        <v>160753</v>
      </c>
      <c r="E18" s="9">
        <f t="shared" si="1"/>
        <v>96513</v>
      </c>
      <c r="F18" s="9">
        <f t="shared" si="1"/>
        <v>25898</v>
      </c>
      <c r="G18" s="9"/>
      <c r="H18" s="9">
        <f t="shared" si="1"/>
        <v>30033</v>
      </c>
      <c r="I18" s="9"/>
      <c r="J18" s="9">
        <f t="shared" si="1"/>
        <v>20748</v>
      </c>
      <c r="K18" s="9"/>
      <c r="L18" s="9">
        <f t="shared" si="1"/>
        <v>21137</v>
      </c>
      <c r="M18" s="9"/>
      <c r="N18" s="9">
        <f t="shared" si="1"/>
        <v>26611</v>
      </c>
      <c r="O18" s="9"/>
      <c r="P18" s="9">
        <f t="shared" si="1"/>
        <v>33542</v>
      </c>
      <c r="Q18" s="9"/>
      <c r="R18" s="9">
        <f t="shared" si="1"/>
        <v>15274</v>
      </c>
      <c r="S18" s="9"/>
      <c r="T18" s="9">
        <f t="shared" si="1"/>
        <v>15274</v>
      </c>
      <c r="U18" s="9"/>
      <c r="V18" s="9">
        <f t="shared" si="1"/>
        <v>102882</v>
      </c>
    </row>
    <row r="19" spans="1:23" x14ac:dyDescent="0.25">
      <c r="A19" s="33" t="s">
        <v>19</v>
      </c>
      <c r="B19" s="34"/>
      <c r="C19" s="9">
        <f>C11+C18</f>
        <v>30582165</v>
      </c>
      <c r="D19" s="9">
        <f t="shared" ref="D19:V19" si="2">D11+D18</f>
        <v>30959994</v>
      </c>
      <c r="E19" s="9">
        <f t="shared" si="2"/>
        <v>32880549</v>
      </c>
      <c r="F19" s="9">
        <f>F11+F18</f>
        <v>32530032</v>
      </c>
      <c r="G19" s="9"/>
      <c r="H19" s="9">
        <f>H11+H18</f>
        <v>30252133</v>
      </c>
      <c r="I19" s="9"/>
      <c r="J19" s="9">
        <f t="shared" si="2"/>
        <v>27330965</v>
      </c>
      <c r="K19" s="9"/>
      <c r="L19" s="9">
        <f t="shared" si="2"/>
        <v>37006002</v>
      </c>
      <c r="M19" s="9"/>
      <c r="N19" s="14">
        <f t="shared" si="2"/>
        <v>39761003</v>
      </c>
      <c r="O19" s="14"/>
      <c r="P19" s="9">
        <f>P11+P18</f>
        <v>32323011</v>
      </c>
      <c r="Q19" s="9"/>
      <c r="R19" s="9">
        <f>R11+R18</f>
        <v>35924939</v>
      </c>
      <c r="S19" s="9"/>
      <c r="T19" s="9">
        <f t="shared" si="2"/>
        <v>34956686</v>
      </c>
      <c r="U19" s="9"/>
      <c r="V19" s="9">
        <f t="shared" si="2"/>
        <v>41959410</v>
      </c>
    </row>
  </sheetData>
  <mergeCells count="10">
    <mergeCell ref="A18:B18"/>
    <mergeCell ref="A19:B19"/>
    <mergeCell ref="A2:V2"/>
    <mergeCell ref="A4:A10"/>
    <mergeCell ref="B4:V4"/>
    <mergeCell ref="B9:V9"/>
    <mergeCell ref="A11:B11"/>
    <mergeCell ref="A12:A17"/>
    <mergeCell ref="B12:V12"/>
    <mergeCell ref="B16:V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zoomScale="85" zoomScaleNormal="85" workbookViewId="0">
      <selection activeCell="AH17" sqref="AH17"/>
    </sheetView>
  </sheetViews>
  <sheetFormatPr defaultRowHeight="15" x14ac:dyDescent="0.25"/>
  <cols>
    <col min="1" max="1" width="22" customWidth="1"/>
    <col min="3" max="3" width="22.5703125" customWidth="1"/>
    <col min="4" max="4" width="22.5703125" hidden="1" customWidth="1"/>
    <col min="5" max="5" width="15.42578125" customWidth="1"/>
    <col min="6" max="6" width="15.42578125" hidden="1" customWidth="1"/>
    <col min="7" max="7" width="14.85546875" customWidth="1"/>
    <col min="8" max="8" width="14.85546875" hidden="1" customWidth="1"/>
    <col min="9" max="9" width="17" customWidth="1"/>
    <col min="10" max="11" width="17" hidden="1" customWidth="1"/>
    <col min="12" max="12" width="17.140625" customWidth="1"/>
    <col min="13" max="14" width="17.140625" hidden="1" customWidth="1"/>
    <col min="15" max="15" width="19.85546875" customWidth="1"/>
    <col min="16" max="17" width="19.85546875" hidden="1" customWidth="1"/>
    <col min="18" max="18" width="20.7109375" customWidth="1"/>
    <col min="19" max="20" width="20.7109375" hidden="1" customWidth="1"/>
    <col min="21" max="21" width="17.7109375" customWidth="1"/>
    <col min="22" max="23" width="17.7109375" hidden="1" customWidth="1"/>
    <col min="24" max="24" width="17.85546875" customWidth="1"/>
    <col min="25" max="26" width="17.85546875" hidden="1" customWidth="1"/>
    <col min="27" max="27" width="23.140625" customWidth="1"/>
    <col min="28" max="29" width="23.140625" hidden="1" customWidth="1"/>
    <col min="30" max="30" width="17.85546875" customWidth="1"/>
    <col min="31" max="32" width="17.85546875" hidden="1" customWidth="1"/>
    <col min="33" max="33" width="21.42578125" customWidth="1"/>
    <col min="34" max="34" width="9.140625" style="20"/>
  </cols>
  <sheetData>
    <row r="1" spans="1:3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x14ac:dyDescent="0.25">
      <c r="A2" s="35" t="s">
        <v>34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spans="1:34" ht="42.75" x14ac:dyDescent="0.25">
      <c r="A3" s="6" t="s">
        <v>0</v>
      </c>
      <c r="B3" s="7" t="s">
        <v>1</v>
      </c>
      <c r="C3" s="8" t="s">
        <v>2</v>
      </c>
      <c r="D3" s="8"/>
      <c r="E3" s="8" t="s">
        <v>3</v>
      </c>
      <c r="F3" s="8"/>
      <c r="G3" s="8" t="s">
        <v>4</v>
      </c>
      <c r="H3" s="8"/>
      <c r="I3" s="8" t="s">
        <v>5</v>
      </c>
      <c r="J3" s="8"/>
      <c r="K3" s="8"/>
      <c r="L3" s="8" t="s">
        <v>6</v>
      </c>
      <c r="M3" s="8"/>
      <c r="N3" s="8"/>
      <c r="O3" s="8" t="s">
        <v>7</v>
      </c>
      <c r="P3" s="8"/>
      <c r="Q3" s="8"/>
      <c r="R3" s="8" t="s">
        <v>8</v>
      </c>
      <c r="S3" s="8"/>
      <c r="T3" s="8"/>
      <c r="U3" s="8" t="s">
        <v>9</v>
      </c>
      <c r="V3" s="8"/>
      <c r="W3" s="8"/>
      <c r="X3" s="8" t="s">
        <v>10</v>
      </c>
      <c r="Y3" s="8"/>
      <c r="Z3" s="8"/>
      <c r="AA3" s="8" t="s">
        <v>11</v>
      </c>
      <c r="AB3" s="8"/>
      <c r="AC3" s="8"/>
      <c r="AD3" s="8" t="s">
        <v>12</v>
      </c>
      <c r="AE3" s="8"/>
      <c r="AF3" s="8"/>
      <c r="AG3" s="8" t="s">
        <v>13</v>
      </c>
    </row>
    <row r="4" spans="1:34" x14ac:dyDescent="0.25">
      <c r="A4" s="39" t="s">
        <v>35</v>
      </c>
      <c r="B4" s="36" t="s">
        <v>20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8"/>
    </row>
    <row r="5" spans="1:34" x14ac:dyDescent="0.25">
      <c r="A5" s="40"/>
      <c r="B5" s="5" t="s">
        <v>14</v>
      </c>
      <c r="C5" s="3">
        <v>41617494</v>
      </c>
      <c r="D5" s="3">
        <v>1.0167604641205421</v>
      </c>
      <c r="E5" s="3">
        <v>41919968</v>
      </c>
      <c r="F5" s="3">
        <v>1.0224877415945413</v>
      </c>
      <c r="G5" s="3">
        <v>39828427</v>
      </c>
      <c r="H5" s="3">
        <v>1.0416722146419379</v>
      </c>
      <c r="I5" s="3">
        <v>37202260</v>
      </c>
      <c r="J5" s="3"/>
      <c r="K5" s="3">
        <v>0.93818535596845487</v>
      </c>
      <c r="L5" s="3">
        <v>40796678</v>
      </c>
      <c r="M5" s="3"/>
      <c r="N5" s="3">
        <v>0.9058544794883413</v>
      </c>
      <c r="O5" s="3">
        <v>30331823</v>
      </c>
      <c r="P5" s="3"/>
      <c r="Q5" s="3">
        <v>1.3659000370319303</v>
      </c>
      <c r="R5" s="3">
        <v>35781369</v>
      </c>
      <c r="S5" s="3"/>
      <c r="T5" s="3">
        <v>1.0765529919233583</v>
      </c>
      <c r="U5" s="3">
        <v>36542324</v>
      </c>
      <c r="V5" s="3"/>
      <c r="W5" s="3">
        <v>0.80411267519759333</v>
      </c>
      <c r="X5" s="3">
        <v>32478826</v>
      </c>
      <c r="Y5" s="3"/>
      <c r="Z5" s="3">
        <v>1.1090167412613001</v>
      </c>
      <c r="AA5" s="3">
        <v>30062791</v>
      </c>
      <c r="AB5" s="3"/>
      <c r="AC5" s="3">
        <v>0.96650618545342171</v>
      </c>
      <c r="AD5" s="3">
        <v>33426536</v>
      </c>
      <c r="AE5" s="3"/>
      <c r="AF5" s="3">
        <v>1.1995924194750238</v>
      </c>
      <c r="AG5" s="3">
        <v>40838296</v>
      </c>
      <c r="AH5" s="20">
        <f>'2022'!D6/'2021'!AG5</f>
        <v>1.1232886406425968</v>
      </c>
    </row>
    <row r="6" spans="1:34" x14ac:dyDescent="0.25">
      <c r="A6" s="40"/>
      <c r="B6" s="5" t="s">
        <v>15</v>
      </c>
      <c r="C6" s="3">
        <v>8051</v>
      </c>
      <c r="D6" s="3">
        <v>1.0032465190101725</v>
      </c>
      <c r="E6" s="3">
        <v>5394</v>
      </c>
      <c r="F6" s="3">
        <v>1.0222206241909968</v>
      </c>
      <c r="G6" s="3">
        <v>6023</v>
      </c>
      <c r="H6" s="3">
        <v>0.76384101301442142</v>
      </c>
      <c r="I6" s="3">
        <v>5945</v>
      </c>
      <c r="J6" s="3"/>
      <c r="K6" s="3">
        <v>0.62801620924663837</v>
      </c>
      <c r="L6" s="3">
        <v>7083</v>
      </c>
      <c r="M6" s="3"/>
      <c r="N6" s="3">
        <v>0.71858043701422492</v>
      </c>
      <c r="O6" s="3">
        <v>7075</v>
      </c>
      <c r="P6" s="3"/>
      <c r="Q6" s="3">
        <v>1.3195918367346939</v>
      </c>
      <c r="R6" s="3">
        <v>7770</v>
      </c>
      <c r="S6" s="3"/>
      <c r="T6" s="3">
        <v>1.2573461181565109</v>
      </c>
      <c r="U6" s="3">
        <v>7519</v>
      </c>
      <c r="V6" s="3"/>
      <c r="W6" s="3">
        <v>0.8121771217712177</v>
      </c>
      <c r="X6" s="3">
        <v>7796</v>
      </c>
      <c r="Y6" s="3"/>
      <c r="Z6" s="3">
        <v>1.3271240345297592</v>
      </c>
      <c r="AA6" s="3">
        <v>9146</v>
      </c>
      <c r="AB6" s="3"/>
      <c r="AC6" s="3">
        <v>0.87378751569097346</v>
      </c>
      <c r="AD6" s="3">
        <v>7251</v>
      </c>
      <c r="AE6" s="3"/>
      <c r="AF6" s="3">
        <v>0.72939793652866658</v>
      </c>
      <c r="AG6" s="3">
        <v>10534</v>
      </c>
      <c r="AH6" s="20">
        <f>'2022'!D7/'2021'!AG6</f>
        <v>0.88855135750901837</v>
      </c>
    </row>
    <row r="7" spans="1:34" x14ac:dyDescent="0.25">
      <c r="A7" s="40"/>
      <c r="B7" s="5" t="s">
        <v>16</v>
      </c>
      <c r="C7" s="3">
        <v>1116979</v>
      </c>
      <c r="D7" s="3">
        <v>0.91676194656594634</v>
      </c>
      <c r="E7" s="3">
        <v>1226578</v>
      </c>
      <c r="F7" s="3">
        <v>2.438523257698118</v>
      </c>
      <c r="G7" s="3">
        <v>1049904</v>
      </c>
      <c r="H7" s="3">
        <v>0.36695009787336569</v>
      </c>
      <c r="I7" s="3">
        <v>741964</v>
      </c>
      <c r="J7" s="3"/>
      <c r="K7" s="3">
        <v>0.65145394006659263</v>
      </c>
      <c r="L7" s="3">
        <v>470934</v>
      </c>
      <c r="M7" s="3"/>
      <c r="N7" s="3">
        <v>0.81694798533747481</v>
      </c>
      <c r="O7" s="3">
        <v>385188</v>
      </c>
      <c r="P7" s="3"/>
      <c r="Q7" s="3">
        <v>0.95547482109145188</v>
      </c>
      <c r="R7" s="3">
        <v>349970</v>
      </c>
      <c r="S7" s="3"/>
      <c r="T7" s="3">
        <v>0.99038958592279969</v>
      </c>
      <c r="U7" s="3">
        <v>375614</v>
      </c>
      <c r="V7" s="3"/>
      <c r="W7" s="3">
        <v>1.3588015050780144</v>
      </c>
      <c r="X7" s="3">
        <v>644947</v>
      </c>
      <c r="Y7" s="3"/>
      <c r="Z7" s="3">
        <v>1.217349217405556</v>
      </c>
      <c r="AA7" s="3">
        <v>915846</v>
      </c>
      <c r="AB7" s="3"/>
      <c r="AC7" s="3">
        <v>1.1896992518108702</v>
      </c>
      <c r="AD7" s="3">
        <v>1001705</v>
      </c>
      <c r="AE7" s="3"/>
      <c r="AF7" s="3">
        <v>1.1509487564259284</v>
      </c>
      <c r="AG7" s="3">
        <v>1146578</v>
      </c>
      <c r="AH7" s="20">
        <f>'2022'!D8/'2021'!AG7</f>
        <v>0.86152708319887528</v>
      </c>
    </row>
    <row r="8" spans="1:34" x14ac:dyDescent="0.25">
      <c r="A8" s="40"/>
      <c r="B8" s="5" t="s">
        <v>17</v>
      </c>
      <c r="C8" s="3">
        <v>334196</v>
      </c>
      <c r="D8" s="3">
        <v>1.1281810156911491</v>
      </c>
      <c r="E8" s="3">
        <v>331426</v>
      </c>
      <c r="F8" s="3">
        <v>0.86556315290255204</v>
      </c>
      <c r="G8" s="3">
        <v>323371</v>
      </c>
      <c r="H8" s="3">
        <v>0.88974489532369583</v>
      </c>
      <c r="I8" s="3">
        <v>246021</v>
      </c>
      <c r="J8" s="3"/>
      <c r="K8" s="3">
        <v>0.76824635902199512</v>
      </c>
      <c r="L8" s="3">
        <v>164779</v>
      </c>
      <c r="M8" s="3"/>
      <c r="N8" s="3">
        <v>0.76181865290567752</v>
      </c>
      <c r="O8" s="3">
        <v>140100</v>
      </c>
      <c r="P8" s="3"/>
      <c r="Q8" s="3">
        <v>1.0992326387166715</v>
      </c>
      <c r="R8" s="3">
        <v>128536</v>
      </c>
      <c r="S8" s="3"/>
      <c r="T8" s="3">
        <v>0.89569931286983206</v>
      </c>
      <c r="U8" s="3">
        <v>128130</v>
      </c>
      <c r="V8" s="3"/>
      <c r="W8" s="3">
        <v>1.2210611915916434</v>
      </c>
      <c r="X8" s="3">
        <v>196899</v>
      </c>
      <c r="Y8" s="3"/>
      <c r="Z8" s="3">
        <v>1.3151613378517755</v>
      </c>
      <c r="AA8" s="3">
        <v>233130</v>
      </c>
      <c r="AB8" s="3"/>
      <c r="AC8" s="3">
        <v>1.2635402195832399</v>
      </c>
      <c r="AD8" s="3">
        <v>286830</v>
      </c>
      <c r="AE8" s="3"/>
      <c r="AF8" s="3">
        <v>1.2025010728510173</v>
      </c>
      <c r="AG8" s="3">
        <v>370792</v>
      </c>
      <c r="AH8" s="20">
        <f>'2022'!D9/'2021'!AG8</f>
        <v>1.0149302034563852</v>
      </c>
    </row>
    <row r="9" spans="1:34" x14ac:dyDescent="0.25">
      <c r="A9" s="40"/>
      <c r="B9" s="36" t="s">
        <v>21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8"/>
    </row>
    <row r="10" spans="1:34" x14ac:dyDescent="0.25">
      <c r="A10" s="40"/>
      <c r="B10" s="4"/>
      <c r="C10" s="3">
        <v>292749</v>
      </c>
      <c r="D10" s="3">
        <v>0.92177631578947372</v>
      </c>
      <c r="E10" s="3">
        <v>238629</v>
      </c>
      <c r="F10" s="3">
        <v>0.9670678920344099</v>
      </c>
      <c r="G10" s="3">
        <v>255258</v>
      </c>
      <c r="H10" s="3">
        <v>0.92402634332278388</v>
      </c>
      <c r="I10" s="3">
        <v>246302</v>
      </c>
      <c r="J10" s="3"/>
      <c r="K10" s="3">
        <v>1.0179287080148278</v>
      </c>
      <c r="L10" s="3">
        <v>199247</v>
      </c>
      <c r="M10" s="3"/>
      <c r="N10" s="3">
        <v>0.95629537660563368</v>
      </c>
      <c r="O10" s="3">
        <v>193064</v>
      </c>
      <c r="P10" s="3"/>
      <c r="Q10" s="3">
        <v>0.91542545489647187</v>
      </c>
      <c r="R10" s="3">
        <v>201789</v>
      </c>
      <c r="S10" s="3"/>
      <c r="T10" s="3">
        <v>0.98489985079112341</v>
      </c>
      <c r="U10" s="3">
        <v>191345</v>
      </c>
      <c r="V10" s="3"/>
      <c r="W10" s="3">
        <v>1.0258721755003934</v>
      </c>
      <c r="X10" s="3">
        <v>206800</v>
      </c>
      <c r="Y10" s="3"/>
      <c r="Z10" s="3">
        <v>1.1102193742303117</v>
      </c>
      <c r="AA10" s="3">
        <v>216635</v>
      </c>
      <c r="AB10" s="3"/>
      <c r="AC10" s="3">
        <v>1.0129395839404394</v>
      </c>
      <c r="AD10" s="3">
        <v>211026</v>
      </c>
      <c r="AE10" s="3"/>
      <c r="AF10" s="3">
        <v>1.1305501807332341</v>
      </c>
      <c r="AG10" s="3">
        <v>228852</v>
      </c>
      <c r="AH10" s="20">
        <f>'2022'!D11/'2021'!AG10</f>
        <v>1.2779613025011798</v>
      </c>
    </row>
    <row r="11" spans="1:34" x14ac:dyDescent="0.25">
      <c r="A11" s="31" t="s">
        <v>18</v>
      </c>
      <c r="B11" s="32"/>
      <c r="C11" s="9">
        <f t="shared" ref="C11:AG11" si="0">SUM(C5:C8,C10)</f>
        <v>43369469</v>
      </c>
      <c r="D11" s="9"/>
      <c r="E11" s="9">
        <f t="shared" si="0"/>
        <v>43721995</v>
      </c>
      <c r="F11" s="9"/>
      <c r="G11" s="9">
        <f t="shared" si="0"/>
        <v>41462983</v>
      </c>
      <c r="H11" s="9"/>
      <c r="I11" s="9">
        <f t="shared" si="0"/>
        <v>38442492</v>
      </c>
      <c r="J11" s="9"/>
      <c r="K11" s="9"/>
      <c r="L11" s="9">
        <f t="shared" si="0"/>
        <v>41638721</v>
      </c>
      <c r="M11" s="9"/>
      <c r="N11" s="9"/>
      <c r="O11" s="9">
        <f t="shared" si="0"/>
        <v>31057250</v>
      </c>
      <c r="P11" s="9"/>
      <c r="Q11" s="9"/>
      <c r="R11" s="9">
        <f t="shared" si="0"/>
        <v>36469434</v>
      </c>
      <c r="S11" s="9"/>
      <c r="T11" s="9"/>
      <c r="U11" s="9">
        <f t="shared" si="0"/>
        <v>37244932</v>
      </c>
      <c r="V11" s="9"/>
      <c r="W11" s="9"/>
      <c r="X11" s="9">
        <f t="shared" si="0"/>
        <v>33535268</v>
      </c>
      <c r="Y11" s="9"/>
      <c r="Z11" s="9"/>
      <c r="AA11" s="9">
        <f t="shared" si="0"/>
        <v>31437548</v>
      </c>
      <c r="AB11" s="9"/>
      <c r="AC11" s="9"/>
      <c r="AD11" s="9">
        <f t="shared" si="0"/>
        <v>34933348</v>
      </c>
      <c r="AE11" s="9"/>
      <c r="AF11" s="9"/>
      <c r="AG11" s="9">
        <f t="shared" si="0"/>
        <v>42595052</v>
      </c>
    </row>
    <row r="12" spans="1:34" x14ac:dyDescent="0.25">
      <c r="A12" s="39" t="s">
        <v>33</v>
      </c>
      <c r="B12" s="36" t="s">
        <v>20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8"/>
    </row>
    <row r="13" spans="1:34" x14ac:dyDescent="0.25">
      <c r="A13" s="40"/>
      <c r="B13" s="22" t="s">
        <v>15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3"/>
    </row>
    <row r="14" spans="1:34" x14ac:dyDescent="0.25">
      <c r="A14" s="40"/>
      <c r="B14" s="5" t="s">
        <v>16</v>
      </c>
      <c r="C14" s="3">
        <v>140326</v>
      </c>
      <c r="D14" s="3">
        <v>0.82621997537784531</v>
      </c>
      <c r="E14" s="3">
        <v>73742</v>
      </c>
      <c r="F14" s="3">
        <v>0.59383817440540732</v>
      </c>
      <c r="G14" s="3">
        <v>85495</v>
      </c>
      <c r="H14" s="23">
        <v>0.25297898693089604</v>
      </c>
      <c r="I14" s="3">
        <v>23146</v>
      </c>
      <c r="J14" s="3"/>
      <c r="K14" s="3">
        <v>1.1959650529692314</v>
      </c>
      <c r="L14" s="3">
        <v>23146</v>
      </c>
      <c r="M14" s="3"/>
      <c r="N14" s="3">
        <v>0.67528938452851495</v>
      </c>
      <c r="O14" s="3">
        <v>13627</v>
      </c>
      <c r="P14" s="3"/>
      <c r="Q14" s="3">
        <v>1.005330546119676</v>
      </c>
      <c r="R14" s="3">
        <v>11832</v>
      </c>
      <c r="S14" s="3"/>
      <c r="T14" s="3">
        <v>1.2841919218173312</v>
      </c>
      <c r="U14" s="3">
        <v>11485</v>
      </c>
      <c r="V14" s="3"/>
      <c r="W14" s="3">
        <v>1.2832739637305699</v>
      </c>
      <c r="X14" s="3">
        <v>4508</v>
      </c>
      <c r="Y14" s="3"/>
      <c r="Z14" s="3">
        <v>0.42997287237398274</v>
      </c>
      <c r="AA14" s="3">
        <v>3101</v>
      </c>
      <c r="AB14" s="3"/>
      <c r="AC14" s="3">
        <v>1</v>
      </c>
      <c r="AD14" s="3">
        <v>78541</v>
      </c>
      <c r="AE14" s="3"/>
      <c r="AF14" s="3">
        <v>7.4230063825104544</v>
      </c>
      <c r="AG14" s="3">
        <v>117848</v>
      </c>
      <c r="AH14" s="20">
        <f>'2022'!D15/'2021'!AG14</f>
        <v>1.6769822143778426</v>
      </c>
    </row>
    <row r="15" spans="1:34" x14ac:dyDescent="0.25">
      <c r="A15" s="40"/>
      <c r="B15" s="5" t="s">
        <v>17</v>
      </c>
      <c r="C15" s="3">
        <v>3317</v>
      </c>
      <c r="D15" s="3">
        <v>0.9470404984423676</v>
      </c>
      <c r="E15" s="3">
        <v>2637</v>
      </c>
      <c r="F15" s="3">
        <v>0.92828947368421055</v>
      </c>
      <c r="G15" s="3">
        <v>3004</v>
      </c>
      <c r="H15" s="23">
        <v>0.59957476966690293</v>
      </c>
      <c r="I15" s="3">
        <v>2718</v>
      </c>
      <c r="J15" s="3"/>
      <c r="K15" s="3">
        <v>0.9793144208037825</v>
      </c>
      <c r="L15" s="3">
        <v>2718</v>
      </c>
      <c r="M15" s="3"/>
      <c r="N15" s="3">
        <v>0.95534097767048887</v>
      </c>
      <c r="O15" s="3">
        <v>1785</v>
      </c>
      <c r="P15" s="3"/>
      <c r="Q15" s="3">
        <v>1.1813013265950727</v>
      </c>
      <c r="R15" s="3">
        <v>1671</v>
      </c>
      <c r="S15" s="3"/>
      <c r="T15" s="3">
        <v>1.0005347593582887</v>
      </c>
      <c r="U15" s="3">
        <v>1828</v>
      </c>
      <c r="V15" s="3"/>
      <c r="W15" s="3">
        <v>0.96419027258150725</v>
      </c>
      <c r="X15" s="3">
        <v>1563</v>
      </c>
      <c r="Y15" s="3"/>
      <c r="Z15" s="3">
        <v>0.89412416851441245</v>
      </c>
      <c r="AA15" s="3">
        <v>1921</v>
      </c>
      <c r="AB15" s="3"/>
      <c r="AC15" s="3">
        <v>1</v>
      </c>
      <c r="AD15" s="3">
        <v>1672</v>
      </c>
      <c r="AE15" s="3"/>
      <c r="AF15" s="3">
        <v>1.0285182889026658</v>
      </c>
      <c r="AG15" s="3">
        <v>1694</v>
      </c>
      <c r="AH15" s="20">
        <f>'2022'!D16/'2021'!AG15</f>
        <v>1.9445100354191263</v>
      </c>
    </row>
    <row r="16" spans="1:34" x14ac:dyDescent="0.25">
      <c r="A16" s="40"/>
      <c r="B16" s="36" t="s">
        <v>21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8"/>
    </row>
    <row r="17" spans="1:34" x14ac:dyDescent="0.25">
      <c r="A17" s="40"/>
      <c r="B17" s="4"/>
      <c r="C17" s="3">
        <v>40</v>
      </c>
      <c r="D17" s="3">
        <v>0</v>
      </c>
      <c r="E17" s="3">
        <v>35</v>
      </c>
      <c r="F17" s="3">
        <f>E17/C17</f>
        <v>0.875</v>
      </c>
      <c r="G17" s="3">
        <v>30</v>
      </c>
      <c r="H17" s="3">
        <v>0.94285714285714284</v>
      </c>
      <c r="I17" s="3">
        <v>33</v>
      </c>
      <c r="J17" s="3"/>
      <c r="K17" s="3">
        <v>1.2121212121212122</v>
      </c>
      <c r="L17" s="3">
        <v>33</v>
      </c>
      <c r="M17" s="3"/>
      <c r="N17" s="3">
        <v>0.75</v>
      </c>
      <c r="O17" s="3">
        <v>50</v>
      </c>
      <c r="P17" s="3"/>
      <c r="Q17" s="3">
        <v>1</v>
      </c>
      <c r="R17" s="3">
        <v>55</v>
      </c>
      <c r="S17" s="3"/>
      <c r="T17" s="3">
        <v>1.2</v>
      </c>
      <c r="U17" s="3">
        <v>50</v>
      </c>
      <c r="V17" s="3"/>
      <c r="W17" s="3">
        <v>1</v>
      </c>
      <c r="X17" s="3">
        <v>50</v>
      </c>
      <c r="Y17" s="3"/>
      <c r="Z17" s="3">
        <v>0.83333333333333337</v>
      </c>
      <c r="AA17" s="3">
        <v>50</v>
      </c>
      <c r="AB17" s="3"/>
      <c r="AC17" s="3">
        <v>1</v>
      </c>
      <c r="AD17" s="3">
        <v>50</v>
      </c>
      <c r="AE17" s="3"/>
      <c r="AF17" s="3">
        <v>1.3333333333333333</v>
      </c>
      <c r="AG17" s="3">
        <v>45</v>
      </c>
      <c r="AH17" s="20">
        <f>'2022'!D18/'2021'!AG17</f>
        <v>1.1111111111111112</v>
      </c>
    </row>
    <row r="18" spans="1:34" x14ac:dyDescent="0.25">
      <c r="A18" s="31" t="s">
        <v>18</v>
      </c>
      <c r="B18" s="32"/>
      <c r="C18" s="9">
        <f>SUM(C13:C15,C17)</f>
        <v>143683</v>
      </c>
      <c r="D18" s="9"/>
      <c r="E18" s="9">
        <f t="shared" ref="E18:AG18" si="1">SUM(E13:E15,E17)</f>
        <v>76414</v>
      </c>
      <c r="F18" s="9"/>
      <c r="G18" s="9">
        <f t="shared" si="1"/>
        <v>88529</v>
      </c>
      <c r="H18" s="9"/>
      <c r="I18" s="9">
        <f t="shared" si="1"/>
        <v>25897</v>
      </c>
      <c r="J18" s="9"/>
      <c r="K18" s="9"/>
      <c r="L18" s="9">
        <f t="shared" si="1"/>
        <v>25897</v>
      </c>
      <c r="M18" s="9"/>
      <c r="N18" s="9"/>
      <c r="O18" s="9">
        <f t="shared" si="1"/>
        <v>15462</v>
      </c>
      <c r="P18" s="9"/>
      <c r="Q18" s="9"/>
      <c r="R18" s="9">
        <f t="shared" si="1"/>
        <v>13558</v>
      </c>
      <c r="S18" s="9"/>
      <c r="T18" s="9"/>
      <c r="U18" s="9">
        <f t="shared" si="1"/>
        <v>13363</v>
      </c>
      <c r="V18" s="9"/>
      <c r="W18" s="9"/>
      <c r="X18" s="9">
        <f t="shared" si="1"/>
        <v>6121</v>
      </c>
      <c r="Y18" s="9"/>
      <c r="Z18" s="9"/>
      <c r="AA18" s="9">
        <f t="shared" si="1"/>
        <v>5072</v>
      </c>
      <c r="AB18" s="9"/>
      <c r="AC18" s="9"/>
      <c r="AD18" s="9">
        <f t="shared" si="1"/>
        <v>80263</v>
      </c>
      <c r="AE18" s="9"/>
      <c r="AF18" s="9"/>
      <c r="AG18" s="9">
        <f t="shared" si="1"/>
        <v>119587</v>
      </c>
    </row>
    <row r="19" spans="1:34" x14ac:dyDescent="0.25">
      <c r="A19" s="33" t="s">
        <v>19</v>
      </c>
      <c r="B19" s="34"/>
      <c r="C19" s="9">
        <f>C11+C18</f>
        <v>43513152</v>
      </c>
      <c r="D19" s="9"/>
      <c r="E19" s="9">
        <f t="shared" ref="E19:AG19" si="2">E11+E18</f>
        <v>43798409</v>
      </c>
      <c r="F19" s="9"/>
      <c r="G19" s="9">
        <f t="shared" si="2"/>
        <v>41551512</v>
      </c>
      <c r="H19" s="9"/>
      <c r="I19" s="9">
        <f>I11+I18</f>
        <v>38468389</v>
      </c>
      <c r="J19" s="9"/>
      <c r="K19" s="9"/>
      <c r="L19" s="9">
        <f>L11+L18</f>
        <v>41664618</v>
      </c>
      <c r="M19" s="9"/>
      <c r="N19" s="9"/>
      <c r="O19" s="9">
        <f t="shared" si="2"/>
        <v>31072712</v>
      </c>
      <c r="P19" s="9"/>
      <c r="Q19" s="9"/>
      <c r="R19" s="9">
        <f t="shared" si="2"/>
        <v>36482992</v>
      </c>
      <c r="S19" s="9"/>
      <c r="T19" s="9"/>
      <c r="U19" s="14">
        <f t="shared" si="2"/>
        <v>37258295</v>
      </c>
      <c r="V19" s="14"/>
      <c r="W19" s="14"/>
      <c r="X19" s="9">
        <f>X11+X18</f>
        <v>33541389</v>
      </c>
      <c r="Y19" s="9"/>
      <c r="Z19" s="9"/>
      <c r="AA19" s="9">
        <f>AA11+AA18</f>
        <v>31442620</v>
      </c>
      <c r="AB19" s="9"/>
      <c r="AC19" s="9"/>
      <c r="AD19" s="9">
        <f t="shared" si="2"/>
        <v>35013611</v>
      </c>
      <c r="AE19" s="9"/>
      <c r="AF19" s="9"/>
      <c r="AG19" s="9">
        <f t="shared" si="2"/>
        <v>42714639</v>
      </c>
    </row>
  </sheetData>
  <mergeCells count="10">
    <mergeCell ref="A18:B18"/>
    <mergeCell ref="A19:B19"/>
    <mergeCell ref="A2:AG2"/>
    <mergeCell ref="A4:A10"/>
    <mergeCell ref="B4:AG4"/>
    <mergeCell ref="B9:AG9"/>
    <mergeCell ref="A11:B11"/>
    <mergeCell ref="A12:A17"/>
    <mergeCell ref="B12:AG12"/>
    <mergeCell ref="B16:A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2013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Русанов Евгений Михайлович</cp:lastModifiedBy>
  <cp:lastPrinted>2016-09-26T14:25:54Z</cp:lastPrinted>
  <dcterms:created xsi:type="dcterms:W3CDTF">2013-11-13T16:10:49Z</dcterms:created>
  <dcterms:modified xsi:type="dcterms:W3CDTF">2025-01-23T11:55:33Z</dcterms:modified>
</cp:coreProperties>
</file>