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15" yWindow="45" windowWidth="24720" windowHeight="7275" firstSheet="8" activeTab="11"/>
  </bookViews>
  <sheets>
    <sheet name="2013" sheetId="9" state="hidden" r:id="rId1"/>
    <sheet name="2014" sheetId="8" state="hidden" r:id="rId2"/>
    <sheet name="2015 " sheetId="7" state="hidden" r:id="rId3"/>
    <sheet name="2016" sheetId="11" state="hidden" r:id="rId4"/>
    <sheet name="2017" sheetId="12" state="hidden" r:id="rId5"/>
    <sheet name="2018" sheetId="13" state="hidden" r:id="rId6"/>
    <sheet name="2019" sheetId="14" state="hidden" r:id="rId7"/>
    <sheet name="2020" sheetId="15" state="hidden" r:id="rId8"/>
    <sheet name="2021" sheetId="16" r:id="rId9"/>
    <sheet name="2022" sheetId="17" r:id="rId10"/>
    <sheet name="2023" sheetId="18" r:id="rId11"/>
    <sheet name="2024" sheetId="1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62913"/>
</workbook>
</file>

<file path=xl/calcChain.xml><?xml version="1.0" encoding="utf-8"?>
<calcChain xmlns="http://schemas.openxmlformats.org/spreadsheetml/2006/main">
  <c r="N11" i="19" l="1"/>
  <c r="M11" i="19"/>
  <c r="L11" i="19"/>
  <c r="K11" i="19"/>
  <c r="J11" i="19"/>
  <c r="I11" i="19"/>
  <c r="H11" i="19"/>
  <c r="G11" i="19"/>
  <c r="F11" i="19"/>
  <c r="E11" i="19"/>
  <c r="D11" i="19"/>
  <c r="C11" i="19"/>
  <c r="O7" i="19"/>
  <c r="O5" i="19"/>
  <c r="O7" i="18" l="1"/>
  <c r="O5" i="18"/>
  <c r="C11" i="18" l="1"/>
  <c r="AG7" i="16"/>
  <c r="AG5" i="16"/>
  <c r="M11" i="18"/>
  <c r="L11" i="18"/>
  <c r="K11" i="18"/>
  <c r="J11" i="18"/>
  <c r="I11" i="18"/>
  <c r="H11" i="18"/>
  <c r="G11" i="18"/>
  <c r="F11" i="18"/>
  <c r="E11" i="18"/>
  <c r="D11" i="18"/>
  <c r="N11" i="18"/>
  <c r="AO7" i="17" l="1"/>
  <c r="AP7" i="17"/>
  <c r="AQ7" i="17"/>
  <c r="AO5" i="17"/>
  <c r="AP5" i="17"/>
  <c r="AQ5" i="17"/>
  <c r="AK7" i="17" l="1"/>
  <c r="AL7" i="17"/>
  <c r="AM7" i="17"/>
  <c r="AK5" i="17"/>
  <c r="AL5" i="17"/>
  <c r="AM5" i="17"/>
  <c r="AH7" i="17" l="1"/>
  <c r="AI7" i="17"/>
  <c r="AH5" i="17"/>
  <c r="AI5" i="17"/>
  <c r="AD5" i="17" l="1"/>
  <c r="AE5" i="17"/>
  <c r="AF5" i="17"/>
  <c r="AD7" i="17"/>
  <c r="AE7" i="17"/>
  <c r="AF7" i="17"/>
  <c r="Z7" i="17" l="1"/>
  <c r="AA7" i="17"/>
  <c r="AB7" i="17"/>
  <c r="Z5" i="17"/>
  <c r="AA5" i="17"/>
  <c r="AB5" i="17"/>
  <c r="V7" i="17" l="1"/>
  <c r="W7" i="17"/>
  <c r="X7" i="17"/>
  <c r="V5" i="17"/>
  <c r="W5" i="17"/>
  <c r="X5" i="17"/>
  <c r="R7" i="17" l="1"/>
  <c r="S7" i="17"/>
  <c r="T7" i="17"/>
  <c r="R5" i="17"/>
  <c r="S5" i="17"/>
  <c r="T5" i="17"/>
  <c r="N7" i="17" l="1"/>
  <c r="O7" i="17"/>
  <c r="P7" i="17"/>
  <c r="N5" i="17"/>
  <c r="O5" i="17"/>
  <c r="P5" i="17"/>
  <c r="H7" i="17" l="1"/>
  <c r="I7" i="17"/>
  <c r="H5" i="17"/>
  <c r="I5" i="17"/>
  <c r="E7" i="17" l="1"/>
  <c r="F7" i="17"/>
  <c r="E5" i="17"/>
  <c r="F5" i="17"/>
  <c r="W7" i="15" l="1"/>
  <c r="W5" i="15"/>
  <c r="AN11" i="17"/>
  <c r="AJ11" i="17"/>
  <c r="AG11" i="17"/>
  <c r="AC11" i="17"/>
  <c r="Y11" i="17"/>
  <c r="U11" i="17"/>
  <c r="Q11" i="17"/>
  <c r="M11" i="17"/>
  <c r="J11" i="17"/>
  <c r="G11" i="17"/>
  <c r="AR11" i="17"/>
  <c r="D11" i="17" l="1"/>
  <c r="AF7" i="16"/>
  <c r="AF5" i="16"/>
  <c r="U11" i="16"/>
  <c r="AF11" i="16"/>
  <c r="AC11" i="16"/>
  <c r="Z11" i="16"/>
  <c r="X11" i="16"/>
  <c r="R11" i="16"/>
  <c r="O11" i="16"/>
  <c r="L11" i="16"/>
  <c r="I11" i="16"/>
  <c r="G11" i="16"/>
  <c r="E11" i="16"/>
  <c r="C11" i="16"/>
  <c r="I5" i="15"/>
  <c r="O7" i="15"/>
  <c r="Q7" i="15"/>
  <c r="S7" i="15"/>
  <c r="U7" i="15"/>
  <c r="O5" i="14"/>
  <c r="Q5" i="14"/>
  <c r="V11" i="15"/>
  <c r="T11" i="15"/>
  <c r="R11" i="15"/>
  <c r="P11" i="15"/>
  <c r="N11" i="15"/>
  <c r="L11" i="15"/>
  <c r="J11" i="15"/>
  <c r="H11" i="15"/>
  <c r="F11" i="15"/>
  <c r="E11" i="15"/>
  <c r="D11" i="15"/>
  <c r="C11" i="15"/>
  <c r="N11" i="14"/>
  <c r="M11" i="14"/>
  <c r="L11" i="14"/>
  <c r="K11" i="14"/>
  <c r="J11" i="14"/>
  <c r="I11" i="14"/>
  <c r="H11" i="14"/>
  <c r="G11" i="14"/>
  <c r="F11" i="14"/>
  <c r="E11" i="14"/>
  <c r="D11" i="14"/>
  <c r="C11" i="14"/>
  <c r="N11" i="13"/>
  <c r="M11" i="13"/>
  <c r="L11" i="13"/>
  <c r="K11" i="13"/>
  <c r="J11" i="13"/>
  <c r="I11" i="13"/>
  <c r="H11" i="13"/>
  <c r="G11" i="13"/>
  <c r="F11" i="13"/>
  <c r="E11" i="13"/>
  <c r="D11" i="13"/>
  <c r="C11" i="13"/>
  <c r="J11" i="12"/>
  <c r="I11" i="12"/>
  <c r="G11" i="12"/>
  <c r="N11" i="12"/>
  <c r="M11" i="12"/>
  <c r="L11" i="12"/>
  <c r="K11" i="12"/>
  <c r="H11" i="12"/>
  <c r="F11" i="12"/>
  <c r="E11" i="12"/>
  <c r="D11" i="12"/>
  <c r="C11" i="12"/>
  <c r="N11" i="11"/>
  <c r="M11" i="11"/>
  <c r="L11" i="11"/>
  <c r="K11" i="11"/>
  <c r="J11" i="11"/>
  <c r="I11" i="11"/>
  <c r="H11" i="11"/>
  <c r="G11" i="11"/>
  <c r="F11" i="11"/>
  <c r="E11" i="11"/>
  <c r="D11" i="11"/>
  <c r="C11" i="11"/>
  <c r="N11" i="9"/>
  <c r="M11" i="9"/>
  <c r="L11" i="9"/>
  <c r="K11" i="9"/>
  <c r="J11" i="9"/>
  <c r="I11" i="9"/>
  <c r="H11" i="9"/>
  <c r="G11" i="9"/>
  <c r="F11" i="9"/>
  <c r="E11" i="9"/>
  <c r="D11" i="9"/>
  <c r="C11" i="9"/>
  <c r="N11" i="8"/>
  <c r="M11" i="8"/>
  <c r="L11" i="8"/>
  <c r="K11" i="8"/>
  <c r="J11" i="8"/>
  <c r="I11" i="8"/>
  <c r="H11" i="8"/>
  <c r="G11" i="8"/>
  <c r="F11" i="8"/>
  <c r="E11" i="8"/>
  <c r="D11" i="8"/>
  <c r="C11" i="8"/>
  <c r="D11" i="7"/>
  <c r="E11" i="7"/>
  <c r="F11" i="7"/>
  <c r="G11" i="7"/>
  <c r="H11" i="7"/>
  <c r="I11" i="7"/>
  <c r="J11" i="7"/>
  <c r="K11" i="7"/>
  <c r="L11" i="7"/>
  <c r="M11" i="7"/>
  <c r="N11" i="7"/>
  <c r="C11" i="7"/>
</calcChain>
</file>

<file path=xl/sharedStrings.xml><?xml version="1.0" encoding="utf-8"?>
<sst xmlns="http://schemas.openxmlformats.org/spreadsheetml/2006/main" count="276" uniqueCount="36">
  <si>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</si>
  <si>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</si>
  <si>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</si>
  <si>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</si>
  <si>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</si>
  <si>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</si>
  <si>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</si>
  <si>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</si>
  <si>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</si>
  <si>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</si>
  <si>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</si>
  <si>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</si>
  <si>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</si>
  <si>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</si>
  <si>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</si>
  <si>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</si>
  <si>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</si>
  <si>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</si>
  <si>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кВт*ч</t>
  </si>
  <si>
    <t>Население, кВт*ч</t>
  </si>
  <si>
    <t>Наименование ТСО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</si>
  <si>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2015 год</t>
  </si>
  <si>
    <t xml:space="preserve"> ПАО "Каббалкэнерго"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</si>
  <si>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2014 год</t>
  </si>
  <si>
    <t>ОАО "Каббалкэнерго"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</si>
  <si>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</si>
  <si>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2016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</si>
  <si>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</si>
  <si>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</si>
  <si>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</si>
  <si>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2020 год</t>
  </si>
  <si>
    <t xml:space="preserve"> Филиал ПАО «Россети Северный Кавказ-"Каббалкэнерго"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</si>
  <si>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</si>
  <si>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</si>
  <si>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</si>
  <si>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Республики Кабардино-Балкария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</si>
</sst>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1/&#1057;&#1077;&#1074;&#1077;&#1088;&#1085;&#1099;&#1081;%20&#1050;&#1072;&#1074;&#1082;&#1072;&#1079;/12/&#1050;&#1041;&#1056;/1221%20&#1056;&#1072;&#1089;&#1095;&#1077;&#1090;%20&#1056;&#1046;&#1044;%20&#1050;&#1041;&#106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10/&#1050;&#1041;&#1056;/102022%20&#1056;&#1072;&#1089;&#1095;&#1077;&#1090;%20&#1056;&#1046;&#1044;%20&#1050;&#1041;&#106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11/&#1050;&#1041;&#1056;/112022%20&#1056;&#1072;&#1089;&#1095;&#1077;&#1090;%20&#1056;&#1046;&#1044;%20&#1050;&#1041;&#106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57;&#1077;&#1074;&#1077;&#1088;&#1085;&#1099;&#1081;%20&#1050;&#1072;&#1074;&#1082;&#1072;&#1079;/06/&#1050;&#1041;&#1056;/062023%20&#1056;&#1072;&#1089;&#1095;&#1077;&#1090;%20&#1056;&#1046;&#1044;%20&#1050;&#1041;&#10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1/&#1050;&#1041;&#1056;/012022%20&#1056;&#1072;&#1089;&#1095;&#1077;&#1090;%20&#1056;&#1046;&#1044;%20&#1050;&#1041;&#106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2/&#1050;&#1041;&#1056;/022022%20&#1056;&#1072;&#1089;&#1095;&#1077;&#1090;%20&#1056;&#1046;&#1044;%20&#1050;&#1041;&#106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4/&#1050;&#1041;&#1056;/042022%20&#1056;&#1072;&#1089;&#1095;&#1077;&#1090;%20&#1056;&#1046;&#1044;%20&#1050;&#1041;&#106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5/&#1050;&#1041;&#1056;/052022%20&#1056;&#1072;&#1089;&#1095;&#1077;&#1090;%20&#1056;&#1046;&#1044;%20&#1050;&#1041;&#106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6/&#1050;&#1041;&#1056;/062022%20&#1056;&#1072;&#1089;&#1095;&#1077;&#1090;%20&#1056;&#1046;&#1044;%20&#1050;&#1041;&#106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7/&#1050;&#1041;&#1056;/072022%20&#1056;&#1072;&#1089;&#1095;&#1077;&#1090;%20&#1056;&#1046;&#1044;%20&#1050;&#1041;&#106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8/&#1050;&#1041;&#1056;/082022%20&#1056;&#1072;&#1089;&#1095;&#1077;&#1090;%20&#1056;&#1046;&#1044;%20&#1050;&#1041;&#106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57;&#1077;&#1074;&#1077;&#1088;&#1085;&#1099;&#1081;%20&#1050;&#1072;&#1074;&#1082;&#1072;&#1079;/09/&#1050;&#1041;&#1056;/092022%20&#1056;&#1072;&#1089;&#1095;&#1077;&#1090;%20&#1056;&#1046;&#1044;%20&#1050;&#1041;&#1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 мощн в час атс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1650.3420000000001</v>
          </cell>
        </row>
        <row r="16">
          <cell r="G16">
            <v>0.30399999999999999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чи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для 1С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1433.2809999999999</v>
          </cell>
        </row>
        <row r="16">
          <cell r="G16">
            <v>3.6999999999999998E-2</v>
          </cell>
        </row>
      </sheetData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чи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для 1С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1466.2629999999999</v>
          </cell>
        </row>
        <row r="16">
          <cell r="G16">
            <v>3.4000000000000002E-2</v>
          </cell>
        </row>
      </sheetData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чи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для 1С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1196.5989999999999</v>
          </cell>
        </row>
        <row r="16">
          <cell r="G16">
            <v>7.6999999999999999E-2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 мощн в час атс"/>
      <sheetName val="интервал АТС  "/>
      <sheetName val="мсо март"/>
      <sheetName val="Выгрузка"/>
      <sheetName val="со спр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G13">
            <v>1705.414</v>
          </cell>
        </row>
        <row r="16">
          <cell r="G16">
            <v>0.107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 спр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1326.172</v>
          </cell>
        </row>
        <row r="16">
          <cell r="G16">
            <v>9.4E-2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чи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1379.8409999999999</v>
          </cell>
        </row>
        <row r="16">
          <cell r="G16">
            <v>0.107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чи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1431.873</v>
          </cell>
        </row>
        <row r="16">
          <cell r="G16">
            <v>1.7000000000000001E-2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чи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1417.203</v>
          </cell>
        </row>
        <row r="16">
          <cell r="G16">
            <v>6.8000000000000005E-2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чи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для 1С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1448.08</v>
          </cell>
        </row>
        <row r="16">
          <cell r="G16">
            <v>5.7000000000000002E-2</v>
          </cell>
        </row>
      </sheetData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 мощн в час атс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для 1С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1552.3489999999999</v>
          </cell>
        </row>
        <row r="16">
          <cell r="G16">
            <v>3.2000000000000001E-2</v>
          </cell>
        </row>
      </sheetData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чи"/>
      <sheetName val="интервал АТС  "/>
      <sheetName val="мсо март"/>
      <sheetName val="Выгрузка"/>
      <sheetName val="акт"/>
      <sheetName val="ИА ВН сов 1"/>
      <sheetName val="атс"/>
      <sheetName val="акт 1"/>
      <sheetName val="акт2"/>
      <sheetName val="мощ КО ВН декабрь ПОКУПКА"/>
      <sheetName val="расчет цены РЕАЛИЗАЦИЯ"/>
      <sheetName val="для 1С"/>
      <sheetName val=" покуп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1337.248</v>
          </cell>
        </row>
        <row r="16">
          <cell r="G16">
            <v>3.6999999999999998E-2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C6" sqref="C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16" t="s">
        <v>24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7"/>
      <c r="B5" s="5" t="s">
        <v>13</v>
      </c>
      <c r="C5" s="3">
        <v>2050817</v>
      </c>
      <c r="D5" s="3">
        <v>1919323</v>
      </c>
      <c r="E5" s="3">
        <v>2099514</v>
      </c>
      <c r="F5" s="3">
        <v>1872352</v>
      </c>
      <c r="G5" s="3">
        <v>1537352</v>
      </c>
      <c r="H5" s="3">
        <v>1636283</v>
      </c>
      <c r="I5" s="3">
        <v>1869102</v>
      </c>
      <c r="J5" s="3">
        <v>1847115</v>
      </c>
      <c r="K5" s="3">
        <v>1714639</v>
      </c>
      <c r="L5" s="3">
        <v>1953817</v>
      </c>
      <c r="M5" s="3">
        <v>1996822</v>
      </c>
      <c r="N5" s="3">
        <v>2424582</v>
      </c>
    </row>
    <row r="6" spans="1:14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17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2" t="s">
        <v>17</v>
      </c>
      <c r="B11" s="23"/>
      <c r="C11" s="9">
        <f>SUM(C5:C8,C10)</f>
        <v>2050817</v>
      </c>
      <c r="D11" s="9">
        <f t="shared" ref="D11:N11" si="0">SUM(D5:D8,D10)</f>
        <v>1919323</v>
      </c>
      <c r="E11" s="9">
        <f t="shared" si="0"/>
        <v>2099514</v>
      </c>
      <c r="F11" s="9">
        <f t="shared" si="0"/>
        <v>1872352</v>
      </c>
      <c r="G11" s="9">
        <f t="shared" si="0"/>
        <v>1537352</v>
      </c>
      <c r="H11" s="9">
        <f t="shared" si="0"/>
        <v>1636283</v>
      </c>
      <c r="I11" s="9">
        <f t="shared" si="0"/>
        <v>1869102</v>
      </c>
      <c r="J11" s="9">
        <f t="shared" si="0"/>
        <v>1847115</v>
      </c>
      <c r="K11" s="9">
        <f t="shared" si="0"/>
        <v>1714639</v>
      </c>
      <c r="L11" s="9">
        <f t="shared" si="0"/>
        <v>1953817</v>
      </c>
      <c r="M11" s="9">
        <f t="shared" si="0"/>
        <v>1996822</v>
      </c>
      <c r="N11" s="9">
        <f t="shared" si="0"/>
        <v>2424582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1"/>
  <sheetViews>
    <sheetView zoomScale="85" zoomScaleNormal="85" workbookViewId="0">
      <pane xSplit="3" ySplit="4" topLeftCell="G5" activePane="bottomRight" state="frozen"/>
      <selection pane="topRight" activeCell="D1" sqref="D1"/>
      <selection pane="bottomLeft" activeCell="A5" sqref="A5"/>
      <selection pane="bottomRight" activeCell="AS5" sqref="AS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0.5703125" style="1" customWidth="1"/>
    <col min="5" max="6" width="20.5703125" style="1" hidden="1" customWidth="1"/>
    <col min="7" max="7" width="20.5703125" style="1" customWidth="1"/>
    <col min="8" max="9" width="20.5703125" style="1" hidden="1" customWidth="1"/>
    <col min="10" max="10" width="20.5703125" style="1" customWidth="1"/>
    <col min="11" max="12" width="20.5703125" style="1" hidden="1" customWidth="1"/>
    <col min="13" max="13" width="20.5703125" style="1" customWidth="1"/>
    <col min="14" max="16" width="20.5703125" style="1" hidden="1" customWidth="1"/>
    <col min="17" max="17" width="20.5703125" style="1" customWidth="1"/>
    <col min="18" max="20" width="20.5703125" style="1" hidden="1" customWidth="1"/>
    <col min="21" max="21" width="20.5703125" style="1" customWidth="1"/>
    <col min="22" max="24" width="20.5703125" style="1" hidden="1" customWidth="1"/>
    <col min="25" max="25" width="20.5703125" style="1" customWidth="1"/>
    <col min="26" max="28" width="20.5703125" style="1" hidden="1" customWidth="1"/>
    <col min="29" max="29" width="20.5703125" style="1" customWidth="1"/>
    <col min="30" max="32" width="20.5703125" style="1" hidden="1" customWidth="1"/>
    <col min="33" max="33" width="20.5703125" style="1" customWidth="1"/>
    <col min="34" max="35" width="20.5703125" style="1" hidden="1" customWidth="1"/>
    <col min="36" max="36" width="20.5703125" style="1" customWidth="1"/>
    <col min="37" max="39" width="20.5703125" style="1" hidden="1" customWidth="1"/>
    <col min="40" max="40" width="20.5703125" style="1" customWidth="1"/>
    <col min="41" max="43" width="20.5703125" style="1" hidden="1" customWidth="1"/>
    <col min="44" max="44" width="20.5703125" style="1" customWidth="1"/>
    <col min="45" max="45" width="9.140625" style="11"/>
    <col min="46" max="16384" width="9.140625" style="1"/>
  </cols>
  <sheetData>
    <row r="2" spans="1:45" ht="42.75" customHeight="1" x14ac:dyDescent="0.25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45" s="2" customFormat="1" ht="33" customHeight="1" x14ac:dyDescent="0.25">
      <c r="A3" s="6" t="s">
        <v>20</v>
      </c>
      <c r="B3" s="7" t="s">
        <v>0</v>
      </c>
      <c r="C3" s="7"/>
      <c r="D3" s="8" t="s">
        <v>1</v>
      </c>
      <c r="E3" s="8"/>
      <c r="F3" s="8"/>
      <c r="G3" s="8" t="s">
        <v>2</v>
      </c>
      <c r="H3" s="8"/>
      <c r="I3" s="8"/>
      <c r="J3" s="8" t="s">
        <v>3</v>
      </c>
      <c r="K3" s="8"/>
      <c r="L3" s="8"/>
      <c r="M3" s="8" t="s">
        <v>4</v>
      </c>
      <c r="N3" s="8"/>
      <c r="O3" s="8"/>
      <c r="P3" s="8"/>
      <c r="Q3" s="8" t="s">
        <v>5</v>
      </c>
      <c r="R3" s="8"/>
      <c r="S3" s="8"/>
      <c r="T3" s="8"/>
      <c r="U3" s="8" t="s">
        <v>6</v>
      </c>
      <c r="V3" s="8"/>
      <c r="W3" s="8"/>
      <c r="X3" s="8"/>
      <c r="Y3" s="8" t="s">
        <v>7</v>
      </c>
      <c r="Z3" s="8"/>
      <c r="AA3" s="8"/>
      <c r="AB3" s="8"/>
      <c r="AC3" s="8" t="s">
        <v>8</v>
      </c>
      <c r="AD3" s="8"/>
      <c r="AE3" s="8"/>
      <c r="AF3" s="8"/>
      <c r="AG3" s="8" t="s">
        <v>9</v>
      </c>
      <c r="AH3" s="8"/>
      <c r="AI3" s="8"/>
      <c r="AJ3" s="8" t="s">
        <v>10</v>
      </c>
      <c r="AK3" s="8"/>
      <c r="AL3" s="8"/>
      <c r="AM3" s="8"/>
      <c r="AN3" s="8" t="s">
        <v>11</v>
      </c>
      <c r="AO3" s="8"/>
      <c r="AP3" s="8"/>
      <c r="AQ3" s="8"/>
      <c r="AR3" s="8" t="s">
        <v>12</v>
      </c>
      <c r="AS3" s="12"/>
    </row>
    <row r="4" spans="1:45" ht="22.5" customHeight="1" x14ac:dyDescent="0.25">
      <c r="A4" s="16" t="s">
        <v>31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1"/>
    </row>
    <row r="5" spans="1:45" ht="22.5" customHeight="1" x14ac:dyDescent="0.25">
      <c r="A5" s="17"/>
      <c r="B5" s="5" t="s">
        <v>13</v>
      </c>
      <c r="C5" s="5">
        <v>1.0209887443107779</v>
      </c>
      <c r="D5" s="3">
        <v>1705414</v>
      </c>
      <c r="E5" s="3">
        <f>'[2]расчет цены РЕАЛИЗАЦИЯ'!$G$13*1000</f>
        <v>1705414</v>
      </c>
      <c r="F5" s="3">
        <f>'[2]расчет цены РЕАЛИЗАЦИЯ'!$G$13*1000</f>
        <v>1705414</v>
      </c>
      <c r="G5" s="3">
        <v>1326172</v>
      </c>
      <c r="H5" s="3">
        <f>'[3]расчет цены РЕАЛИЗАЦИЯ'!$G$13*1000</f>
        <v>1326172</v>
      </c>
      <c r="I5" s="3">
        <f>'[3]расчет цены РЕАЛИЗАЦИЯ'!$G$13*1000</f>
        <v>1326172</v>
      </c>
      <c r="J5" s="3">
        <v>1737548</v>
      </c>
      <c r="K5" s="3"/>
      <c r="L5" s="3">
        <v>0.81477695636483538</v>
      </c>
      <c r="M5" s="3">
        <v>1379841</v>
      </c>
      <c r="N5" s="3">
        <f>'[4]расчет цены РЕАЛИЗАЦИЯ'!$G$13*1000</f>
        <v>1379841</v>
      </c>
      <c r="O5" s="3">
        <f>'[4]расчет цены РЕАЛИЗАЦИЯ'!$G$13*1000</f>
        <v>1379841</v>
      </c>
      <c r="P5" s="3">
        <f>'[4]расчет цены РЕАЛИЗАЦИЯ'!$G$13*1000</f>
        <v>1379841</v>
      </c>
      <c r="Q5" s="3">
        <v>1431873</v>
      </c>
      <c r="R5" s="3">
        <f>'[5]расчет цены РЕАЛИЗАЦИЯ'!$G$13*1000</f>
        <v>1431873</v>
      </c>
      <c r="S5" s="3">
        <f>'[5]расчет цены РЕАЛИЗАЦИЯ'!$G$13*1000</f>
        <v>1431873</v>
      </c>
      <c r="T5" s="3">
        <f>'[5]расчет цены РЕАЛИЗАЦИЯ'!$G$13*1000</f>
        <v>1431873</v>
      </c>
      <c r="U5" s="3">
        <v>1417203</v>
      </c>
      <c r="V5" s="3">
        <f>'[6]расчет цены РЕАЛИЗАЦИЯ'!$G$13*1000</f>
        <v>1417203</v>
      </c>
      <c r="W5" s="3">
        <f>'[6]расчет цены РЕАЛИЗАЦИЯ'!$G$13*1000</f>
        <v>1417203</v>
      </c>
      <c r="X5" s="3">
        <f>'[6]расчет цены РЕАЛИЗАЦИЯ'!$G$13*1000</f>
        <v>1417203</v>
      </c>
      <c r="Y5" s="3">
        <v>1448080</v>
      </c>
      <c r="Z5" s="3">
        <f>'[7]расчет цены РЕАЛИЗАЦИЯ'!$G$13*1000</f>
        <v>1448080</v>
      </c>
      <c r="AA5" s="3">
        <f>'[7]расчет цены РЕАЛИЗАЦИЯ'!$G$13*1000</f>
        <v>1448080</v>
      </c>
      <c r="AB5" s="3">
        <f>'[7]расчет цены РЕАЛИЗАЦИЯ'!$G$13*1000</f>
        <v>1448080</v>
      </c>
      <c r="AC5" s="3">
        <v>1552349</v>
      </c>
      <c r="AD5" s="3">
        <f>'[8]расчет цены РЕАЛИЗАЦИЯ'!$G$13*1000</f>
        <v>1552349</v>
      </c>
      <c r="AE5" s="3">
        <f>'[8]расчет цены РЕАЛИЗАЦИЯ'!$G$13*1000</f>
        <v>1552349</v>
      </c>
      <c r="AF5" s="3">
        <f>'[8]расчет цены РЕАЛИЗАЦИЯ'!$G$13*1000</f>
        <v>1552349</v>
      </c>
      <c r="AG5" s="3">
        <v>1337248</v>
      </c>
      <c r="AH5" s="3">
        <f>'[9]расчет цены РЕАЛИЗАЦИЯ'!$G$13*1000</f>
        <v>1337248</v>
      </c>
      <c r="AI5" s="3">
        <f>'[9]расчет цены РЕАЛИЗАЦИЯ'!$G$13*1000</f>
        <v>1337248</v>
      </c>
      <c r="AJ5" s="3">
        <v>1433281</v>
      </c>
      <c r="AK5" s="3">
        <f>'[10]расчет цены РЕАЛИЗАЦИЯ'!$G$13*1000</f>
        <v>1433281</v>
      </c>
      <c r="AL5" s="3">
        <f>'[10]расчет цены РЕАЛИЗАЦИЯ'!$G$13*1000</f>
        <v>1433281</v>
      </c>
      <c r="AM5" s="3">
        <f>'[10]расчет цены РЕАЛИЗАЦИЯ'!$G$13*1000</f>
        <v>1433281</v>
      </c>
      <c r="AN5" s="3">
        <v>1466263</v>
      </c>
      <c r="AO5" s="3">
        <f>'[11]расчет цены РЕАЛИЗАЦИЯ'!$G$13*1000</f>
        <v>1466263</v>
      </c>
      <c r="AP5" s="3">
        <f>'[11]расчет цены РЕАЛИЗАЦИЯ'!$G$13*1000</f>
        <v>1466263</v>
      </c>
      <c r="AQ5" s="3">
        <f>'[11]расчет цены РЕАЛИЗАЦИЯ'!$G$13*1000</f>
        <v>1466263</v>
      </c>
      <c r="AR5" s="3">
        <v>1541296</v>
      </c>
    </row>
    <row r="6" spans="1:45" ht="22.5" customHeight="1" x14ac:dyDescent="0.25">
      <c r="A6" s="17"/>
      <c r="B6" s="5" t="s">
        <v>14</v>
      </c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5" ht="22.5" customHeight="1" x14ac:dyDescent="0.25">
      <c r="A7" s="17"/>
      <c r="B7" s="5" t="s">
        <v>15</v>
      </c>
      <c r="C7" s="5">
        <v>7.7142857142857144</v>
      </c>
      <c r="D7" s="3">
        <v>107</v>
      </c>
      <c r="E7" s="3">
        <f>'[2]расчет цены РЕАЛИЗАЦИЯ'!$G$16*1000</f>
        <v>107</v>
      </c>
      <c r="F7" s="3">
        <f>'[2]расчет цены РЕАЛИЗАЦИЯ'!$G$16*1000</f>
        <v>107</v>
      </c>
      <c r="G7" s="3">
        <v>94</v>
      </c>
      <c r="H7" s="3">
        <f>'[3]расчет цены РЕАЛИЗАЦИЯ'!$G$16*1000</f>
        <v>94</v>
      </c>
      <c r="I7" s="3">
        <f>'[3]расчет цены РЕАЛИЗАЦИЯ'!$G$16*1000</f>
        <v>94</v>
      </c>
      <c r="J7" s="3">
        <v>107</v>
      </c>
      <c r="K7" s="3"/>
      <c r="L7" s="3">
        <v>0.890625</v>
      </c>
      <c r="M7" s="3">
        <v>107</v>
      </c>
      <c r="N7" s="3">
        <f>'[4]расчет цены РЕАЛИЗАЦИЯ'!$G$16*1000</f>
        <v>107</v>
      </c>
      <c r="O7" s="3">
        <f>'[4]расчет цены РЕАЛИЗАЦИЯ'!$G$16*1000</f>
        <v>107</v>
      </c>
      <c r="P7" s="3">
        <f>'[4]расчет цены РЕАЛИЗАЦИЯ'!$G$16*1000</f>
        <v>107</v>
      </c>
      <c r="Q7" s="3">
        <v>17</v>
      </c>
      <c r="R7" s="3">
        <f>'[5]расчет цены РЕАЛИЗАЦИЯ'!$G$16*1000</f>
        <v>17</v>
      </c>
      <c r="S7" s="3">
        <f>'[5]расчет цены РЕАЛИЗАЦИЯ'!$G$16*1000</f>
        <v>17</v>
      </c>
      <c r="T7" s="3">
        <f>'[5]расчет цены РЕАЛИЗАЦИЯ'!$G$16*1000</f>
        <v>17</v>
      </c>
      <c r="U7" s="3">
        <v>68</v>
      </c>
      <c r="V7" s="3">
        <f>'[6]расчет цены РЕАЛИЗАЦИЯ'!$G$16*1000</f>
        <v>68</v>
      </c>
      <c r="W7" s="3">
        <f>'[6]расчет цены РЕАЛИЗАЦИЯ'!$G$16*1000</f>
        <v>68</v>
      </c>
      <c r="X7" s="3">
        <f>'[6]расчет цены РЕАЛИЗАЦИЯ'!$G$16*1000</f>
        <v>68</v>
      </c>
      <c r="Y7" s="3">
        <v>57</v>
      </c>
      <c r="Z7" s="3">
        <f>'[7]расчет цены РЕАЛИЗАЦИЯ'!$G$16*1000</f>
        <v>57</v>
      </c>
      <c r="AA7" s="3">
        <f>'[7]расчет цены РЕАЛИЗАЦИЯ'!$G$16*1000</f>
        <v>57</v>
      </c>
      <c r="AB7" s="3">
        <f>'[7]расчет цены РЕАЛИЗАЦИЯ'!$G$16*1000</f>
        <v>57</v>
      </c>
      <c r="AC7" s="3">
        <v>32</v>
      </c>
      <c r="AD7" s="3">
        <f>'[8]расчет цены РЕАЛИЗАЦИЯ'!$G$16*1000</f>
        <v>32</v>
      </c>
      <c r="AE7" s="3">
        <f>'[8]расчет цены РЕАЛИЗАЦИЯ'!$G$16*1000</f>
        <v>32</v>
      </c>
      <c r="AF7" s="3">
        <f>'[8]расчет цены РЕАЛИЗАЦИЯ'!$G$16*1000</f>
        <v>32</v>
      </c>
      <c r="AG7" s="3">
        <v>37</v>
      </c>
      <c r="AH7" s="3">
        <f>'[9]расчет цены РЕАЛИЗАЦИЯ'!$G$16*1000</f>
        <v>37</v>
      </c>
      <c r="AI7" s="3">
        <f>'[9]расчет цены РЕАЛИЗАЦИЯ'!$G$16*1000</f>
        <v>37</v>
      </c>
      <c r="AJ7" s="3">
        <v>37</v>
      </c>
      <c r="AK7" s="3">
        <f>'[10]расчет цены РЕАЛИЗАЦИЯ'!$G$16*1000</f>
        <v>37</v>
      </c>
      <c r="AL7" s="3">
        <f>'[10]расчет цены РЕАЛИЗАЦИЯ'!$G$16*1000</f>
        <v>37</v>
      </c>
      <c r="AM7" s="3">
        <f>'[10]расчет цены РЕАЛИЗАЦИЯ'!$G$16*1000</f>
        <v>37</v>
      </c>
      <c r="AN7" s="3">
        <v>34</v>
      </c>
      <c r="AO7" s="3">
        <f>'[11]расчет цены РЕАЛИЗАЦИЯ'!$G$16*1000</f>
        <v>34</v>
      </c>
      <c r="AP7" s="3">
        <f>'[11]расчет цены РЕАЛИЗАЦИЯ'!$G$16*1000</f>
        <v>34</v>
      </c>
      <c r="AQ7" s="3">
        <f>'[11]расчет цены РЕАЛИЗАЦИЯ'!$G$16*1000</f>
        <v>34</v>
      </c>
      <c r="AR7" s="3">
        <v>304</v>
      </c>
    </row>
    <row r="8" spans="1:45" ht="22.5" customHeight="1" x14ac:dyDescent="0.25">
      <c r="A8" s="17"/>
      <c r="B8" s="5" t="s">
        <v>16</v>
      </c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5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</row>
    <row r="10" spans="1:45" ht="22.5" customHeight="1" x14ac:dyDescent="0.25">
      <c r="A10" s="18"/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5" ht="22.5" customHeight="1" x14ac:dyDescent="0.25">
      <c r="A11" s="22" t="s">
        <v>17</v>
      </c>
      <c r="B11" s="23"/>
      <c r="C11" s="13"/>
      <c r="D11" s="9">
        <f>SUM(D5:D8,D10)</f>
        <v>1705521</v>
      </c>
      <c r="E11" s="9"/>
      <c r="F11" s="9"/>
      <c r="G11" s="9">
        <f t="shared" ref="G11:AR11" si="0">SUM(G5:G8,G10)</f>
        <v>1326266</v>
      </c>
      <c r="H11" s="9"/>
      <c r="I11" s="9"/>
      <c r="J11" s="9">
        <f t="shared" si="0"/>
        <v>1737655</v>
      </c>
      <c r="K11" s="9"/>
      <c r="L11" s="9"/>
      <c r="M11" s="9">
        <f t="shared" si="0"/>
        <v>1379948</v>
      </c>
      <c r="N11" s="9"/>
      <c r="O11" s="9"/>
      <c r="P11" s="9"/>
      <c r="Q11" s="9">
        <f t="shared" si="0"/>
        <v>1431890</v>
      </c>
      <c r="R11" s="9"/>
      <c r="S11" s="9"/>
      <c r="T11" s="9"/>
      <c r="U11" s="9">
        <f t="shared" si="0"/>
        <v>1417271</v>
      </c>
      <c r="V11" s="9"/>
      <c r="W11" s="9"/>
      <c r="X11" s="9"/>
      <c r="Y11" s="9">
        <f t="shared" si="0"/>
        <v>1448137</v>
      </c>
      <c r="Z11" s="9"/>
      <c r="AA11" s="9"/>
      <c r="AB11" s="9"/>
      <c r="AC11" s="9">
        <f>SUM(AC5:AC8,AC10)</f>
        <v>1552381</v>
      </c>
      <c r="AD11" s="9"/>
      <c r="AE11" s="9"/>
      <c r="AF11" s="9"/>
      <c r="AG11" s="9">
        <f t="shared" si="0"/>
        <v>1337285</v>
      </c>
      <c r="AH11" s="9"/>
      <c r="AI11" s="9"/>
      <c r="AJ11" s="9">
        <f t="shared" si="0"/>
        <v>1433318</v>
      </c>
      <c r="AK11" s="9"/>
      <c r="AL11" s="9"/>
      <c r="AM11" s="9"/>
      <c r="AN11" s="9">
        <f t="shared" si="0"/>
        <v>1466297</v>
      </c>
      <c r="AO11" s="9"/>
      <c r="AP11" s="9"/>
      <c r="AQ11" s="9"/>
      <c r="AR11" s="9">
        <f t="shared" si="0"/>
        <v>1541600</v>
      </c>
    </row>
  </sheetData>
  <mergeCells count="5">
    <mergeCell ref="A2:AR2"/>
    <mergeCell ref="A4:A10"/>
    <mergeCell ref="B4:AR4"/>
    <mergeCell ref="B9:AR9"/>
    <mergeCell ref="A11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opLeftCell="I1" zoomScale="85" zoomScaleNormal="85" workbookViewId="0">
      <selection activeCell="I1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5703125" style="1" customWidth="1"/>
    <col min="15" max="16384" width="9.140625" style="1"/>
  </cols>
  <sheetData>
    <row r="2" spans="1:15" ht="42.75" customHeight="1" x14ac:dyDescent="0.25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5" ht="22.5" customHeight="1" x14ac:dyDescent="0.25">
      <c r="A4" s="16" t="s">
        <v>31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5" ht="22.5" customHeight="1" x14ac:dyDescent="0.25">
      <c r="A5" s="17"/>
      <c r="B5" s="5" t="s">
        <v>13</v>
      </c>
      <c r="C5" s="3">
        <v>1490191</v>
      </c>
      <c r="D5" s="3">
        <v>1507910</v>
      </c>
      <c r="E5" s="3">
        <v>1556620</v>
      </c>
      <c r="F5" s="3">
        <v>1226356</v>
      </c>
      <c r="G5" s="3">
        <v>1337435</v>
      </c>
      <c r="H5" s="3">
        <v>1196599</v>
      </c>
      <c r="I5" s="3">
        <v>1438863</v>
      </c>
      <c r="J5" s="3">
        <v>1289158</v>
      </c>
      <c r="K5" s="3">
        <v>1245081</v>
      </c>
      <c r="L5" s="3">
        <v>1443555</v>
      </c>
      <c r="M5" s="3">
        <v>1564621</v>
      </c>
      <c r="N5" s="3">
        <v>1655861</v>
      </c>
      <c r="O5" s="14">
        <f>'[12]расчет цены РЕАЛИЗАЦИЯ'!$G$13*1000</f>
        <v>1196599</v>
      </c>
    </row>
    <row r="6" spans="1:15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4"/>
    </row>
    <row r="7" spans="1:15" ht="22.5" customHeight="1" x14ac:dyDescent="0.25">
      <c r="A7" s="17"/>
      <c r="B7" s="5" t="s">
        <v>15</v>
      </c>
      <c r="C7" s="3">
        <v>107</v>
      </c>
      <c r="D7" s="3">
        <v>37</v>
      </c>
      <c r="E7" s="3">
        <v>131</v>
      </c>
      <c r="F7" s="3">
        <v>107</v>
      </c>
      <c r="G7" s="3">
        <v>83</v>
      </c>
      <c r="H7" s="3">
        <v>77</v>
      </c>
      <c r="I7" s="3">
        <v>24</v>
      </c>
      <c r="J7" s="3">
        <v>37</v>
      </c>
      <c r="K7" s="3">
        <v>107</v>
      </c>
      <c r="L7" s="3">
        <v>122</v>
      </c>
      <c r="M7" s="3">
        <v>115</v>
      </c>
      <c r="N7" s="3">
        <v>119</v>
      </c>
      <c r="O7" s="14">
        <f>'[12]расчет цены РЕАЛИЗАЦИЯ'!$G$16*1000</f>
        <v>77</v>
      </c>
    </row>
    <row r="8" spans="1:15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5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ht="22.5" customHeight="1" x14ac:dyDescent="0.25">
      <c r="A11" s="22" t="s">
        <v>17</v>
      </c>
      <c r="B11" s="23"/>
      <c r="C11" s="9">
        <f>SUM(C5:C8,C10)</f>
        <v>1490298</v>
      </c>
      <c r="D11" s="9">
        <f t="shared" ref="D11:N11" si="0">SUM(D5:D8,D10)</f>
        <v>1507947</v>
      </c>
      <c r="E11" s="9">
        <f t="shared" si="0"/>
        <v>1556751</v>
      </c>
      <c r="F11" s="9">
        <f t="shared" si="0"/>
        <v>1226463</v>
      </c>
      <c r="G11" s="9">
        <f t="shared" si="0"/>
        <v>1337518</v>
      </c>
      <c r="H11" s="9">
        <f t="shared" si="0"/>
        <v>1196676</v>
      </c>
      <c r="I11" s="9">
        <f t="shared" si="0"/>
        <v>1438887</v>
      </c>
      <c r="J11" s="9">
        <f>SUM(J5:J8,J10)</f>
        <v>1289195</v>
      </c>
      <c r="K11" s="9">
        <f t="shared" si="0"/>
        <v>1245188</v>
      </c>
      <c r="L11" s="9">
        <f t="shared" si="0"/>
        <v>1443677</v>
      </c>
      <c r="M11" s="9">
        <f t="shared" si="0"/>
        <v>1564736</v>
      </c>
      <c r="N11" s="9">
        <f t="shared" si="0"/>
        <v>1655980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abSelected="1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N7" sqref="N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5703125" style="1" customWidth="1"/>
    <col min="15" max="16384" width="9.140625" style="1"/>
  </cols>
  <sheetData>
    <row r="2" spans="1:15" ht="42.75" customHeight="1" x14ac:dyDescent="0.25">
      <c r="A2" s="15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5" ht="22.5" customHeight="1" x14ac:dyDescent="0.25">
      <c r="A4" s="16" t="s">
        <v>31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5" ht="22.5" customHeight="1" x14ac:dyDescent="0.25">
      <c r="A5" s="17"/>
      <c r="B5" s="5" t="s">
        <v>13</v>
      </c>
      <c r="C5" s="3">
        <v>1607704</v>
      </c>
      <c r="D5" s="3">
        <v>1356310</v>
      </c>
      <c r="E5" s="3">
        <v>1486894</v>
      </c>
      <c r="F5" s="3">
        <v>1125145</v>
      </c>
      <c r="G5" s="3">
        <v>1338546</v>
      </c>
      <c r="H5" s="3">
        <v>1117481</v>
      </c>
      <c r="I5" s="3">
        <v>1295973</v>
      </c>
      <c r="J5" s="3">
        <v>1265012</v>
      </c>
      <c r="K5" s="3">
        <v>1182012</v>
      </c>
      <c r="L5" s="3">
        <v>1561550</v>
      </c>
      <c r="M5" s="3">
        <v>1387082</v>
      </c>
      <c r="N5" s="3">
        <v>1585144</v>
      </c>
      <c r="O5" s="14">
        <f>'[12]расчет цены РЕАЛИЗАЦИЯ'!$G$13*1000</f>
        <v>1196599</v>
      </c>
    </row>
    <row r="6" spans="1:15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4"/>
    </row>
    <row r="7" spans="1:15" ht="22.5" customHeight="1" x14ac:dyDescent="0.25">
      <c r="A7" s="17"/>
      <c r="B7" s="5" t="s">
        <v>15</v>
      </c>
      <c r="C7" s="3">
        <v>91</v>
      </c>
      <c r="D7" s="3">
        <v>97</v>
      </c>
      <c r="E7" s="3">
        <v>91</v>
      </c>
      <c r="F7" s="3">
        <v>76</v>
      </c>
      <c r="G7" s="3">
        <v>72</v>
      </c>
      <c r="H7" s="3">
        <v>63</v>
      </c>
      <c r="I7" s="3">
        <v>68</v>
      </c>
      <c r="J7" s="3">
        <v>71</v>
      </c>
      <c r="K7" s="3">
        <v>77</v>
      </c>
      <c r="L7" s="3">
        <v>102</v>
      </c>
      <c r="M7" s="3">
        <v>111</v>
      </c>
      <c r="N7" s="3">
        <v>105</v>
      </c>
      <c r="O7" s="14">
        <f>'[12]расчет цены РЕАЛИЗАЦИЯ'!$G$16*1000</f>
        <v>77</v>
      </c>
    </row>
    <row r="8" spans="1:15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5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ht="22.5" customHeight="1" x14ac:dyDescent="0.25">
      <c r="A11" s="22" t="s">
        <v>17</v>
      </c>
      <c r="B11" s="23"/>
      <c r="C11" s="9">
        <f>SUM(C5:C8,C10)</f>
        <v>1607795</v>
      </c>
      <c r="D11" s="9">
        <f t="shared" ref="D11:N11" si="0">SUM(D5:D8,D10)</f>
        <v>1356407</v>
      </c>
      <c r="E11" s="9">
        <f t="shared" si="0"/>
        <v>1486985</v>
      </c>
      <c r="F11" s="9">
        <f t="shared" si="0"/>
        <v>1125221</v>
      </c>
      <c r="G11" s="9">
        <f t="shared" si="0"/>
        <v>1338618</v>
      </c>
      <c r="H11" s="9">
        <f t="shared" si="0"/>
        <v>1117544</v>
      </c>
      <c r="I11" s="9">
        <f t="shared" si="0"/>
        <v>1296041</v>
      </c>
      <c r="J11" s="9">
        <f>SUM(J5:J8,J10)</f>
        <v>1265083</v>
      </c>
      <c r="K11" s="9">
        <f t="shared" si="0"/>
        <v>1182089</v>
      </c>
      <c r="L11" s="9">
        <f t="shared" si="0"/>
        <v>1561652</v>
      </c>
      <c r="M11" s="9">
        <f t="shared" si="0"/>
        <v>1387193</v>
      </c>
      <c r="N11" s="9">
        <f t="shared" si="0"/>
        <v>1585249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N6" sqref="N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16" t="s">
        <v>24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7"/>
      <c r="B5" s="5" t="s">
        <v>13</v>
      </c>
      <c r="C5" s="3">
        <v>2291613</v>
      </c>
      <c r="D5" s="3">
        <v>2108844</v>
      </c>
      <c r="E5" s="3">
        <v>2010362</v>
      </c>
      <c r="F5" s="3">
        <v>1573301</v>
      </c>
      <c r="G5" s="3">
        <v>1574132</v>
      </c>
      <c r="H5" s="3">
        <v>1555694</v>
      </c>
      <c r="I5" s="3">
        <v>1658122</v>
      </c>
      <c r="J5" s="3">
        <v>1618354</v>
      </c>
      <c r="K5" s="3">
        <v>1510815</v>
      </c>
      <c r="L5" s="3">
        <v>1866584</v>
      </c>
      <c r="M5" s="3">
        <v>1809496</v>
      </c>
      <c r="N5" s="3">
        <v>2071948</v>
      </c>
    </row>
    <row r="6" spans="1:14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17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2" t="s">
        <v>17</v>
      </c>
      <c r="B11" s="23"/>
      <c r="C11" s="9">
        <f>SUM(C5:C8,C10)</f>
        <v>2291613</v>
      </c>
      <c r="D11" s="9">
        <f t="shared" ref="D11:N11" si="0">SUM(D5:D8,D10)</f>
        <v>2108844</v>
      </c>
      <c r="E11" s="9">
        <f t="shared" si="0"/>
        <v>2010362</v>
      </c>
      <c r="F11" s="9">
        <f t="shared" si="0"/>
        <v>1573301</v>
      </c>
      <c r="G11" s="9">
        <f t="shared" si="0"/>
        <v>1574132</v>
      </c>
      <c r="H11" s="9">
        <f t="shared" si="0"/>
        <v>1555694</v>
      </c>
      <c r="I11" s="9">
        <f t="shared" si="0"/>
        <v>1658122</v>
      </c>
      <c r="J11" s="9">
        <f t="shared" si="0"/>
        <v>1618354</v>
      </c>
      <c r="K11" s="9">
        <f t="shared" si="0"/>
        <v>1510815</v>
      </c>
      <c r="L11" s="9">
        <f t="shared" si="0"/>
        <v>1866584</v>
      </c>
      <c r="M11" s="9">
        <f t="shared" si="0"/>
        <v>1809496</v>
      </c>
      <c r="N11" s="9">
        <f t="shared" si="0"/>
        <v>2071948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16" t="s">
        <v>22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7"/>
      <c r="B5" s="5" t="s">
        <v>13</v>
      </c>
      <c r="C5" s="3">
        <v>2357373</v>
      </c>
      <c r="D5" s="3">
        <v>1999617</v>
      </c>
      <c r="E5" s="3">
        <v>2123314</v>
      </c>
      <c r="F5" s="3">
        <v>1757487</v>
      </c>
      <c r="G5" s="3">
        <v>1543917</v>
      </c>
      <c r="H5" s="3">
        <v>1459758</v>
      </c>
      <c r="I5" s="3">
        <v>1535106</v>
      </c>
      <c r="J5" s="3">
        <v>1601761</v>
      </c>
      <c r="K5" s="3">
        <v>1517696</v>
      </c>
      <c r="L5" s="3">
        <v>1809827</v>
      </c>
      <c r="M5" s="3">
        <v>1968675</v>
      </c>
      <c r="N5" s="3">
        <v>1950858</v>
      </c>
    </row>
    <row r="6" spans="1:14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17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2" t="s">
        <v>17</v>
      </c>
      <c r="B11" s="23"/>
      <c r="C11" s="9">
        <f>SUM(C5:C8,C10)</f>
        <v>2357373</v>
      </c>
      <c r="D11" s="9">
        <f t="shared" ref="D11:N11" si="0">SUM(D5:D8,D10)</f>
        <v>1999617</v>
      </c>
      <c r="E11" s="9">
        <f t="shared" si="0"/>
        <v>2123314</v>
      </c>
      <c r="F11" s="9">
        <f t="shared" si="0"/>
        <v>1757487</v>
      </c>
      <c r="G11" s="9">
        <f t="shared" si="0"/>
        <v>1543917</v>
      </c>
      <c r="H11" s="9">
        <f t="shared" si="0"/>
        <v>1459758</v>
      </c>
      <c r="I11" s="9">
        <f t="shared" si="0"/>
        <v>1535106</v>
      </c>
      <c r="J11" s="9">
        <f t="shared" si="0"/>
        <v>1601761</v>
      </c>
      <c r="K11" s="9">
        <f t="shared" si="0"/>
        <v>1517696</v>
      </c>
      <c r="L11" s="9">
        <f t="shared" si="0"/>
        <v>1809827</v>
      </c>
      <c r="M11" s="9">
        <f t="shared" si="0"/>
        <v>1968675</v>
      </c>
      <c r="N11" s="9">
        <f t="shared" si="0"/>
        <v>1950858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70" zoomScaleNormal="70" workbookViewId="0">
      <selection activeCell="N6" sqref="N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16" t="s">
        <v>22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7"/>
      <c r="B5" s="5" t="s">
        <v>13</v>
      </c>
      <c r="C5" s="3">
        <v>2159439</v>
      </c>
      <c r="D5" s="3">
        <v>1817608</v>
      </c>
      <c r="E5" s="3">
        <v>1805283</v>
      </c>
      <c r="F5" s="3">
        <v>1465532</v>
      </c>
      <c r="G5" s="3">
        <v>1473409</v>
      </c>
      <c r="H5" s="3">
        <v>1212611</v>
      </c>
      <c r="I5" s="3">
        <v>1399457</v>
      </c>
      <c r="J5" s="3">
        <v>1524210</v>
      </c>
      <c r="K5" s="3">
        <v>1254450</v>
      </c>
      <c r="L5" s="3">
        <v>1516963</v>
      </c>
      <c r="M5" s="3">
        <v>1686439</v>
      </c>
      <c r="N5" s="3">
        <v>2199233</v>
      </c>
    </row>
    <row r="6" spans="1:14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17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2" t="s">
        <v>17</v>
      </c>
      <c r="B11" s="23"/>
      <c r="C11" s="9">
        <f>SUM(C5:C8,C10)</f>
        <v>2159439</v>
      </c>
      <c r="D11" s="9">
        <f t="shared" ref="D11:N11" si="0">SUM(D5:D8,D10)</f>
        <v>1817608</v>
      </c>
      <c r="E11" s="9">
        <f t="shared" si="0"/>
        <v>1805283</v>
      </c>
      <c r="F11" s="9">
        <f t="shared" si="0"/>
        <v>1465532</v>
      </c>
      <c r="G11" s="9">
        <f t="shared" si="0"/>
        <v>1473409</v>
      </c>
      <c r="H11" s="9">
        <f t="shared" si="0"/>
        <v>1212611</v>
      </c>
      <c r="I11" s="9">
        <f t="shared" si="0"/>
        <v>1399457</v>
      </c>
      <c r="J11" s="9">
        <f t="shared" si="0"/>
        <v>1524210</v>
      </c>
      <c r="K11" s="9">
        <f t="shared" si="0"/>
        <v>1254450</v>
      </c>
      <c r="L11" s="9">
        <f t="shared" si="0"/>
        <v>1516963</v>
      </c>
      <c r="M11" s="9">
        <f t="shared" si="0"/>
        <v>1686439</v>
      </c>
      <c r="N11" s="9">
        <f t="shared" si="0"/>
        <v>2199233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70" zoomScaleNormal="70" workbookViewId="0">
      <selection activeCell="N12" sqref="N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16" t="s">
        <v>22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7"/>
      <c r="B5" s="5" t="s">
        <v>13</v>
      </c>
      <c r="C5" s="3">
        <v>2094839</v>
      </c>
      <c r="D5" s="3">
        <v>1666578</v>
      </c>
      <c r="E5" s="3">
        <v>1663557</v>
      </c>
      <c r="F5" s="3">
        <v>1422380</v>
      </c>
      <c r="G5" s="3">
        <v>1451318</v>
      </c>
      <c r="H5" s="3">
        <v>1253918</v>
      </c>
      <c r="I5" s="3">
        <v>1302672</v>
      </c>
      <c r="J5" s="3">
        <v>1582025</v>
      </c>
      <c r="K5" s="3">
        <v>1495161</v>
      </c>
      <c r="L5" s="3">
        <v>1578864</v>
      </c>
      <c r="M5" s="3">
        <v>1658784</v>
      </c>
      <c r="N5" s="3">
        <v>1297908</v>
      </c>
    </row>
    <row r="6" spans="1:14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17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2" t="s">
        <v>17</v>
      </c>
      <c r="B11" s="23"/>
      <c r="C11" s="9">
        <f>SUM(C5:C8,C10)</f>
        <v>2094839</v>
      </c>
      <c r="D11" s="9">
        <f t="shared" ref="D11:N11" si="0">SUM(D5:D8,D10)</f>
        <v>1666578</v>
      </c>
      <c r="E11" s="9">
        <f t="shared" si="0"/>
        <v>1663557</v>
      </c>
      <c r="F11" s="9">
        <f t="shared" si="0"/>
        <v>1422380</v>
      </c>
      <c r="G11" s="9">
        <f t="shared" ref="G11" si="1">SUM(G5:G8,G10)</f>
        <v>1451318</v>
      </c>
      <c r="H11" s="9">
        <f t="shared" si="0"/>
        <v>1253918</v>
      </c>
      <c r="I11" s="9">
        <f t="shared" ref="I11:J11" si="2">SUM(I5:I8,I10)</f>
        <v>1302672</v>
      </c>
      <c r="J11" s="9">
        <f t="shared" si="2"/>
        <v>1582025</v>
      </c>
      <c r="K11" s="9">
        <f t="shared" si="0"/>
        <v>1495161</v>
      </c>
      <c r="L11" s="9">
        <f t="shared" si="0"/>
        <v>1578864</v>
      </c>
      <c r="M11" s="9">
        <f t="shared" si="0"/>
        <v>1658784</v>
      </c>
      <c r="N11" s="9">
        <f t="shared" si="0"/>
        <v>1297908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70" zoomScaleNormal="70" workbookViewId="0">
      <selection activeCell="P11" sqref="P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ht="22.5" customHeight="1" x14ac:dyDescent="0.25">
      <c r="A4" s="16" t="s">
        <v>22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7"/>
      <c r="B5" s="5" t="s">
        <v>13</v>
      </c>
      <c r="C5" s="3">
        <v>1969423</v>
      </c>
      <c r="D5" s="3">
        <v>1514566</v>
      </c>
      <c r="E5" s="3">
        <v>1631125</v>
      </c>
      <c r="F5" s="3">
        <v>1265830</v>
      </c>
      <c r="G5" s="3">
        <v>1154356</v>
      </c>
      <c r="H5" s="3">
        <v>1100343</v>
      </c>
      <c r="I5" s="3">
        <v>1516586</v>
      </c>
      <c r="J5" s="3">
        <v>1398159</v>
      </c>
      <c r="K5" s="3">
        <v>1101367</v>
      </c>
      <c r="L5" s="3">
        <v>1228139</v>
      </c>
      <c r="M5" s="3">
        <v>1357183</v>
      </c>
      <c r="N5" s="3">
        <v>1480685</v>
      </c>
    </row>
    <row r="6" spans="1:14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17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2" t="s">
        <v>17</v>
      </c>
      <c r="B11" s="23"/>
      <c r="C11" s="9">
        <f>SUM(C5:C8,C10)</f>
        <v>1969423</v>
      </c>
      <c r="D11" s="9">
        <f t="shared" ref="D11:N11" si="0">SUM(D5:D8,D10)</f>
        <v>1514566</v>
      </c>
      <c r="E11" s="9">
        <f t="shared" si="0"/>
        <v>1631125</v>
      </c>
      <c r="F11" s="9">
        <f t="shared" si="0"/>
        <v>1265830</v>
      </c>
      <c r="G11" s="9">
        <f t="shared" si="0"/>
        <v>1154356</v>
      </c>
      <c r="H11" s="9">
        <f t="shared" si="0"/>
        <v>1100343</v>
      </c>
      <c r="I11" s="9">
        <f t="shared" si="0"/>
        <v>1516586</v>
      </c>
      <c r="J11" s="9">
        <f t="shared" si="0"/>
        <v>1398159</v>
      </c>
      <c r="K11" s="9">
        <f t="shared" si="0"/>
        <v>1101367</v>
      </c>
      <c r="L11" s="9">
        <f t="shared" si="0"/>
        <v>1228139</v>
      </c>
      <c r="M11" s="9">
        <f t="shared" si="0"/>
        <v>1357183</v>
      </c>
      <c r="N11" s="9">
        <f t="shared" si="0"/>
        <v>1480685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zoomScale="70" zoomScaleNormal="70" workbookViewId="0">
      <selection activeCell="P11" sqref="P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5703125" style="1" customWidth="1"/>
    <col min="15" max="15" width="9.140625" style="11"/>
    <col min="16" max="16" width="9.140625" style="1" customWidth="1"/>
    <col min="17" max="17" width="9.140625" style="11"/>
    <col min="18" max="16384" width="9.140625" style="1"/>
  </cols>
  <sheetData>
    <row r="2" spans="1:17" ht="42.75" customHeight="1" x14ac:dyDescent="0.25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7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12"/>
      <c r="Q3" s="12"/>
    </row>
    <row r="4" spans="1:17" ht="22.5" customHeight="1" x14ac:dyDescent="0.25">
      <c r="A4" s="16" t="s">
        <v>22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7" ht="22.5" customHeight="1" x14ac:dyDescent="0.25">
      <c r="A5" s="17"/>
      <c r="B5" s="5" t="s">
        <v>13</v>
      </c>
      <c r="C5" s="3">
        <v>1661480</v>
      </c>
      <c r="D5" s="3">
        <v>1448311</v>
      </c>
      <c r="E5" s="3">
        <v>1381273</v>
      </c>
      <c r="F5" s="3">
        <v>1253382</v>
      </c>
      <c r="G5" s="3">
        <v>1055989</v>
      </c>
      <c r="H5" s="3">
        <v>1127416</v>
      </c>
      <c r="I5" s="3">
        <v>1254603</v>
      </c>
      <c r="J5" s="3">
        <v>1235413</v>
      </c>
      <c r="K5" s="3">
        <v>1147273</v>
      </c>
      <c r="L5" s="3">
        <v>1414615</v>
      </c>
      <c r="M5" s="3">
        <v>1634557</v>
      </c>
      <c r="N5" s="3">
        <v>1791687</v>
      </c>
      <c r="O5" s="11">
        <f>N5/M5</f>
        <v>1.0961300217734835</v>
      </c>
      <c r="Q5" s="10">
        <f>AVERAGE(C5:N5)</f>
        <v>1367166.5833333333</v>
      </c>
    </row>
    <row r="6" spans="1:17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7" ht="22.5" customHeight="1" x14ac:dyDescent="0.25">
      <c r="A7" s="17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7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7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7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7" ht="22.5" customHeight="1" x14ac:dyDescent="0.25">
      <c r="A11" s="22" t="s">
        <v>17</v>
      </c>
      <c r="B11" s="23"/>
      <c r="C11" s="9">
        <f>SUM(C5:C8,C10)</f>
        <v>1661480</v>
      </c>
      <c r="D11" s="9">
        <f t="shared" ref="D11:N11" si="0">SUM(D5:D8,D10)</f>
        <v>1448311</v>
      </c>
      <c r="E11" s="9">
        <f t="shared" si="0"/>
        <v>1381273</v>
      </c>
      <c r="F11" s="9">
        <f t="shared" si="0"/>
        <v>1253382</v>
      </c>
      <c r="G11" s="9">
        <f t="shared" si="0"/>
        <v>1055989</v>
      </c>
      <c r="H11" s="9">
        <f t="shared" si="0"/>
        <v>1127416</v>
      </c>
      <c r="I11" s="9">
        <f t="shared" si="0"/>
        <v>1254603</v>
      </c>
      <c r="J11" s="9">
        <f t="shared" si="0"/>
        <v>1235413</v>
      </c>
      <c r="K11" s="9">
        <f t="shared" si="0"/>
        <v>1147273</v>
      </c>
      <c r="L11" s="9">
        <f t="shared" si="0"/>
        <v>1414615</v>
      </c>
      <c r="M11" s="9">
        <f t="shared" si="0"/>
        <v>1634557</v>
      </c>
      <c r="N11" s="9">
        <f t="shared" si="0"/>
        <v>1791687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"/>
  <sheetViews>
    <sheetView zoomScale="75" zoomScaleNormal="75" workbookViewId="0">
      <selection activeCell="W5" sqref="W5:W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20.5703125" style="1" customWidth="1"/>
    <col min="7" max="7" width="20.5703125" style="1" hidden="1" customWidth="1"/>
    <col min="8" max="8" width="20.5703125" style="1" customWidth="1"/>
    <col min="9" max="9" width="20.5703125" style="1" hidden="1" customWidth="1"/>
    <col min="10" max="10" width="20.5703125" style="1" customWidth="1"/>
    <col min="11" max="11" width="20.5703125" style="1" hidden="1" customWidth="1"/>
    <col min="12" max="12" width="20.5703125" style="1" customWidth="1"/>
    <col min="13" max="13" width="20.5703125" style="1" hidden="1" customWidth="1"/>
    <col min="14" max="14" width="20.5703125" style="1" customWidth="1"/>
    <col min="15" max="15" width="20.5703125" style="1" hidden="1" customWidth="1"/>
    <col min="16" max="16" width="20.5703125" style="1" customWidth="1"/>
    <col min="17" max="17" width="20.5703125" style="1" hidden="1" customWidth="1"/>
    <col min="18" max="18" width="20.5703125" style="1" customWidth="1"/>
    <col min="19" max="19" width="20.5703125" style="1" hidden="1" customWidth="1"/>
    <col min="20" max="20" width="20.5703125" style="1" customWidth="1"/>
    <col min="21" max="21" width="20.5703125" style="1" hidden="1" customWidth="1"/>
    <col min="22" max="22" width="20.5703125" style="1" customWidth="1"/>
    <col min="23" max="23" width="9.140625" style="11"/>
    <col min="24" max="16384" width="9.140625" style="1"/>
  </cols>
  <sheetData>
    <row r="2" spans="1:23" ht="42.75" customHeight="1" x14ac:dyDescent="0.25">
      <c r="A2" s="15" t="s">
        <v>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3" s="2" customFormat="1" ht="33" customHeight="1" x14ac:dyDescent="0.25">
      <c r="A3" s="6" t="s">
        <v>20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/>
      <c r="H3" s="8" t="s">
        <v>5</v>
      </c>
      <c r="I3" s="8"/>
      <c r="J3" s="8" t="s">
        <v>6</v>
      </c>
      <c r="K3" s="8"/>
      <c r="L3" s="8" t="s">
        <v>7</v>
      </c>
      <c r="M3" s="8"/>
      <c r="N3" s="8" t="s">
        <v>8</v>
      </c>
      <c r="O3" s="8"/>
      <c r="P3" s="8" t="s">
        <v>9</v>
      </c>
      <c r="Q3" s="8"/>
      <c r="R3" s="8" t="s">
        <v>10</v>
      </c>
      <c r="S3" s="8"/>
      <c r="T3" s="8" t="s">
        <v>11</v>
      </c>
      <c r="U3" s="8"/>
      <c r="V3" s="8" t="s">
        <v>12</v>
      </c>
      <c r="W3" s="12"/>
    </row>
    <row r="4" spans="1:23" ht="22.5" customHeight="1" x14ac:dyDescent="0.25">
      <c r="A4" s="16" t="s">
        <v>31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1"/>
    </row>
    <row r="5" spans="1:23" ht="22.5" customHeight="1" x14ac:dyDescent="0.25">
      <c r="A5" s="17"/>
      <c r="B5" s="5" t="s">
        <v>13</v>
      </c>
      <c r="C5" s="3">
        <v>1802877</v>
      </c>
      <c r="D5" s="3">
        <v>1599174</v>
      </c>
      <c r="E5" s="3">
        <v>1604462</v>
      </c>
      <c r="F5" s="3">
        <v>1313156</v>
      </c>
      <c r="G5" s="3">
        <v>0.8425117003435505</v>
      </c>
      <c r="H5" s="3">
        <v>1018404</v>
      </c>
      <c r="I5" s="3">
        <f>H5/F5</f>
        <v>0.77553923524699275</v>
      </c>
      <c r="J5" s="3">
        <v>992603</v>
      </c>
      <c r="K5" s="3">
        <v>1.1128128392713958</v>
      </c>
      <c r="L5" s="3">
        <v>1229762</v>
      </c>
      <c r="M5" s="3">
        <v>0.98470432479437719</v>
      </c>
      <c r="N5" s="3">
        <v>1216583</v>
      </c>
      <c r="O5" s="3">
        <v>0.92865543749337265</v>
      </c>
      <c r="P5" s="3">
        <v>1167259</v>
      </c>
      <c r="Q5" s="3">
        <v>1.2330238748754656</v>
      </c>
      <c r="R5" s="3">
        <v>1367509</v>
      </c>
      <c r="S5" s="3">
        <v>1.1554783456982995</v>
      </c>
      <c r="T5" s="3">
        <v>1616415</v>
      </c>
      <c r="U5" s="3">
        <v>1.0961300217734835</v>
      </c>
      <c r="V5" s="3">
        <v>1694432</v>
      </c>
      <c r="W5" s="11">
        <f>'2021'!C5/'2020'!V5</f>
        <v>1.0209887443107779</v>
      </c>
    </row>
    <row r="6" spans="1:23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22.5" customHeight="1" x14ac:dyDescent="0.25">
      <c r="A7" s="17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>
        <v>610</v>
      </c>
      <c r="M7" s="3"/>
      <c r="N7" s="3">
        <v>102</v>
      </c>
      <c r="O7" s="3">
        <f>N7/L7</f>
        <v>0.16721311475409836</v>
      </c>
      <c r="P7" s="3">
        <v>9</v>
      </c>
      <c r="Q7" s="3">
        <f>P7/N7</f>
        <v>8.8235294117647065E-2</v>
      </c>
      <c r="R7" s="3">
        <v>40</v>
      </c>
      <c r="S7" s="3">
        <f>R7/P7</f>
        <v>4.4444444444444446</v>
      </c>
      <c r="T7" s="3">
        <v>40</v>
      </c>
      <c r="U7" s="3">
        <f>T7/R7</f>
        <v>1</v>
      </c>
      <c r="V7" s="3">
        <v>7</v>
      </c>
      <c r="W7" s="11">
        <f>'2021'!C7/'2020'!V7</f>
        <v>7.7142857142857144</v>
      </c>
    </row>
    <row r="8" spans="1:23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3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</row>
    <row r="10" spans="1:23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22.5" customHeight="1" x14ac:dyDescent="0.25">
      <c r="A11" s="22" t="s">
        <v>17</v>
      </c>
      <c r="B11" s="23"/>
      <c r="C11" s="9">
        <f>SUM(C5:C8,C10)</f>
        <v>1802877</v>
      </c>
      <c r="D11" s="9">
        <f t="shared" ref="D11:V11" si="0">SUM(D5:D8,D10)</f>
        <v>1599174</v>
      </c>
      <c r="E11" s="9">
        <f t="shared" si="0"/>
        <v>1604462</v>
      </c>
      <c r="F11" s="9">
        <f t="shared" si="0"/>
        <v>1313156</v>
      </c>
      <c r="G11" s="9"/>
      <c r="H11" s="9">
        <f t="shared" si="0"/>
        <v>1018404</v>
      </c>
      <c r="I11" s="9"/>
      <c r="J11" s="9">
        <f t="shared" si="0"/>
        <v>992603</v>
      </c>
      <c r="K11" s="9"/>
      <c r="L11" s="9">
        <f t="shared" si="0"/>
        <v>1230372</v>
      </c>
      <c r="M11" s="9"/>
      <c r="N11" s="9">
        <f t="shared" si="0"/>
        <v>1216685</v>
      </c>
      <c r="O11" s="9"/>
      <c r="P11" s="9">
        <f t="shared" si="0"/>
        <v>1167268</v>
      </c>
      <c r="Q11" s="9"/>
      <c r="R11" s="9">
        <f t="shared" si="0"/>
        <v>1367549</v>
      </c>
      <c r="S11" s="9"/>
      <c r="T11" s="9">
        <f t="shared" si="0"/>
        <v>1616455</v>
      </c>
      <c r="U11" s="9"/>
      <c r="V11" s="9">
        <f t="shared" si="0"/>
        <v>1694439</v>
      </c>
    </row>
  </sheetData>
  <mergeCells count="5">
    <mergeCell ref="A2:V2"/>
    <mergeCell ref="A4:A10"/>
    <mergeCell ref="B4:V4"/>
    <mergeCell ref="B9:V9"/>
    <mergeCell ref="A11:B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9" sqref="C3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20.5703125" style="1" customWidth="1"/>
    <col min="4" max="4" width="20.5703125" style="1" hidden="1" customWidth="1"/>
    <col min="5" max="5" width="20.5703125" style="1" customWidth="1"/>
    <col min="6" max="6" width="20.5703125" style="1" hidden="1" customWidth="1"/>
    <col min="7" max="7" width="20.5703125" style="1" customWidth="1"/>
    <col min="8" max="8" width="20.5703125" style="1" hidden="1" customWidth="1"/>
    <col min="9" max="9" width="20.5703125" style="1" customWidth="1"/>
    <col min="10" max="11" width="20.5703125" style="1" hidden="1" customWidth="1"/>
    <col min="12" max="12" width="20.5703125" style="1" customWidth="1"/>
    <col min="13" max="14" width="20.5703125" style="1" hidden="1" customWidth="1"/>
    <col min="15" max="15" width="20.5703125" style="1" customWidth="1"/>
    <col min="16" max="17" width="20.5703125" style="1" hidden="1" customWidth="1"/>
    <col min="18" max="18" width="20.5703125" style="1" customWidth="1"/>
    <col min="19" max="20" width="20.5703125" style="1" hidden="1" customWidth="1"/>
    <col min="21" max="21" width="20.5703125" style="1" customWidth="1"/>
    <col min="22" max="23" width="20.5703125" style="1" hidden="1" customWidth="1"/>
    <col min="24" max="24" width="20.5703125" style="1" customWidth="1"/>
    <col min="25" max="25" width="20.5703125" style="1" hidden="1" customWidth="1"/>
    <col min="26" max="26" width="20.5703125" style="1" customWidth="1"/>
    <col min="27" max="28" width="20.5703125" style="1" hidden="1" customWidth="1"/>
    <col min="29" max="29" width="20.5703125" style="1" customWidth="1"/>
    <col min="30" max="31" width="20.5703125" style="1" hidden="1" customWidth="1"/>
    <col min="32" max="32" width="20.5703125" style="1" customWidth="1"/>
    <col min="33" max="33" width="9.140625" style="11"/>
    <col min="34" max="16384" width="9.140625" style="1"/>
  </cols>
  <sheetData>
    <row r="2" spans="1:33" ht="42.75" customHeight="1" x14ac:dyDescent="0.25">
      <c r="A2" s="15" t="s">
        <v>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3" s="2" customFormat="1" ht="33" customHeight="1" x14ac:dyDescent="0.25">
      <c r="A3" s="6" t="s">
        <v>20</v>
      </c>
      <c r="B3" s="7" t="s">
        <v>0</v>
      </c>
      <c r="C3" s="8" t="s">
        <v>1</v>
      </c>
      <c r="D3" s="8"/>
      <c r="E3" s="8" t="s">
        <v>2</v>
      </c>
      <c r="F3" s="8"/>
      <c r="G3" s="8" t="s">
        <v>3</v>
      </c>
      <c r="H3" s="8"/>
      <c r="I3" s="8" t="s">
        <v>4</v>
      </c>
      <c r="J3" s="8"/>
      <c r="K3" s="8"/>
      <c r="L3" s="8" t="s">
        <v>5</v>
      </c>
      <c r="M3" s="8"/>
      <c r="N3" s="8"/>
      <c r="O3" s="8" t="s">
        <v>6</v>
      </c>
      <c r="P3" s="8"/>
      <c r="Q3" s="8"/>
      <c r="R3" s="8" t="s">
        <v>7</v>
      </c>
      <c r="S3" s="8"/>
      <c r="T3" s="8"/>
      <c r="U3" s="8" t="s">
        <v>8</v>
      </c>
      <c r="V3" s="8"/>
      <c r="W3" s="8"/>
      <c r="X3" s="8" t="s">
        <v>9</v>
      </c>
      <c r="Y3" s="8"/>
      <c r="Z3" s="8" t="s">
        <v>10</v>
      </c>
      <c r="AA3" s="8"/>
      <c r="AB3" s="8"/>
      <c r="AC3" s="8" t="s">
        <v>11</v>
      </c>
      <c r="AD3" s="8"/>
      <c r="AE3" s="8"/>
      <c r="AF3" s="8" t="s">
        <v>12</v>
      </c>
      <c r="AG3" s="12"/>
    </row>
    <row r="4" spans="1:33" ht="22.5" customHeight="1" x14ac:dyDescent="0.25">
      <c r="A4" s="16" t="s">
        <v>31</v>
      </c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1"/>
    </row>
    <row r="5" spans="1:33" ht="22.5" customHeight="1" x14ac:dyDescent="0.25">
      <c r="A5" s="17"/>
      <c r="B5" s="5" t="s">
        <v>13</v>
      </c>
      <c r="C5" s="3">
        <v>1729996</v>
      </c>
      <c r="D5" s="3">
        <v>0.88701225873978096</v>
      </c>
      <c r="E5" s="3">
        <v>1561224</v>
      </c>
      <c r="F5" s="3">
        <v>1.0033067070875339</v>
      </c>
      <c r="G5" s="3">
        <v>1604417</v>
      </c>
      <c r="H5" s="3">
        <v>0.81844007524017393</v>
      </c>
      <c r="I5" s="3">
        <v>1307242</v>
      </c>
      <c r="J5" s="3"/>
      <c r="K5" s="3">
        <v>0.77553923524699275</v>
      </c>
      <c r="L5" s="3">
        <v>1295511</v>
      </c>
      <c r="M5" s="3"/>
      <c r="N5" s="3">
        <v>0.97466526054493108</v>
      </c>
      <c r="O5" s="3">
        <v>1254288</v>
      </c>
      <c r="P5" s="3"/>
      <c r="Q5" s="3">
        <v>1.2389263381230966</v>
      </c>
      <c r="R5" s="3">
        <v>1496449</v>
      </c>
      <c r="S5" s="3"/>
      <c r="T5" s="3">
        <v>0.98928329221426581</v>
      </c>
      <c r="U5" s="3">
        <v>1437352</v>
      </c>
      <c r="V5" s="3"/>
      <c r="W5" s="3">
        <v>0.95945693799765408</v>
      </c>
      <c r="X5" s="3">
        <v>1306051</v>
      </c>
      <c r="Y5" s="3">
        <v>1306051</v>
      </c>
      <c r="Z5" s="3">
        <v>1420895</v>
      </c>
      <c r="AA5" s="3"/>
      <c r="AB5" s="3">
        <v>1.1820141585905468</v>
      </c>
      <c r="AC5" s="3">
        <v>1376487</v>
      </c>
      <c r="AD5" s="3"/>
      <c r="AE5" s="3">
        <v>1.0482654516321612</v>
      </c>
      <c r="AF5" s="3">
        <f>'[1]расчет цены РЕАЛИЗАЦИЯ'!$G$13*1000</f>
        <v>1650342</v>
      </c>
      <c r="AG5" s="11">
        <f>'2022'!D5/'2021'!AF5</f>
        <v>1.0333700529950762</v>
      </c>
    </row>
    <row r="6" spans="1:33" ht="22.5" customHeight="1" x14ac:dyDescent="0.25">
      <c r="A6" s="17"/>
      <c r="B6" s="5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3" ht="22.5" customHeight="1" x14ac:dyDescent="0.25">
      <c r="A7" s="17"/>
      <c r="B7" s="5" t="s">
        <v>15</v>
      </c>
      <c r="C7" s="3">
        <v>54</v>
      </c>
      <c r="D7" s="3"/>
      <c r="E7" s="3">
        <v>91</v>
      </c>
      <c r="F7" s="3">
        <v>1.6851851851851851</v>
      </c>
      <c r="G7" s="3">
        <v>64</v>
      </c>
      <c r="H7" s="3">
        <v>0.70329670329670335</v>
      </c>
      <c r="I7" s="3">
        <v>57</v>
      </c>
      <c r="J7" s="3"/>
      <c r="K7" s="3">
        <v>0</v>
      </c>
      <c r="L7" s="3">
        <v>87</v>
      </c>
      <c r="M7" s="3"/>
      <c r="N7" s="3"/>
      <c r="O7" s="3">
        <v>87</v>
      </c>
      <c r="P7" s="3"/>
      <c r="Q7" s="3">
        <v>0</v>
      </c>
      <c r="R7" s="3">
        <v>50</v>
      </c>
      <c r="S7" s="3"/>
      <c r="T7" s="3">
        <v>0.16721311475409836</v>
      </c>
      <c r="U7" s="3">
        <v>57</v>
      </c>
      <c r="V7" s="3"/>
      <c r="W7" s="3">
        <v>8.8235294117647065E-2</v>
      </c>
      <c r="X7" s="3">
        <v>52</v>
      </c>
      <c r="Y7" s="3">
        <v>52</v>
      </c>
      <c r="Z7" s="3">
        <v>17</v>
      </c>
      <c r="AA7" s="3"/>
      <c r="AB7" s="3">
        <v>1</v>
      </c>
      <c r="AC7" s="3">
        <v>57</v>
      </c>
      <c r="AD7" s="3"/>
      <c r="AE7" s="3">
        <v>0.17499999999999999</v>
      </c>
      <c r="AF7" s="3">
        <f>'[1]расчет цены РЕАЛИЗАЦИЯ'!$G$16*1000</f>
        <v>304</v>
      </c>
      <c r="AG7" s="11">
        <f>'2022'!D7/'2021'!AF7</f>
        <v>0.35197368421052633</v>
      </c>
    </row>
    <row r="8" spans="1:33" ht="22.5" customHeight="1" x14ac:dyDescent="0.25">
      <c r="A8" s="17"/>
      <c r="B8" s="5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3" ht="22.5" customHeight="1" x14ac:dyDescent="0.25">
      <c r="A9" s="17"/>
      <c r="B9" s="19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1"/>
    </row>
    <row r="10" spans="1:33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3" ht="22.5" customHeight="1" x14ac:dyDescent="0.25">
      <c r="A11" s="22" t="s">
        <v>17</v>
      </c>
      <c r="B11" s="23"/>
      <c r="C11" s="9">
        <f>SUM(C5:C8,C10)</f>
        <v>1730050</v>
      </c>
      <c r="D11" s="9"/>
      <c r="E11" s="9">
        <f t="shared" ref="E11:AF11" si="0">SUM(E5:E8,E10)</f>
        <v>1561315</v>
      </c>
      <c r="F11" s="9"/>
      <c r="G11" s="9">
        <f t="shared" si="0"/>
        <v>1604481</v>
      </c>
      <c r="H11" s="9"/>
      <c r="I11" s="9">
        <f t="shared" si="0"/>
        <v>1307299</v>
      </c>
      <c r="J11" s="9"/>
      <c r="K11" s="9"/>
      <c r="L11" s="9">
        <f t="shared" si="0"/>
        <v>1295598</v>
      </c>
      <c r="M11" s="9"/>
      <c r="N11" s="9"/>
      <c r="O11" s="9">
        <f t="shared" si="0"/>
        <v>1254375</v>
      </c>
      <c r="P11" s="9"/>
      <c r="Q11" s="9"/>
      <c r="R11" s="9">
        <f t="shared" si="0"/>
        <v>1496499</v>
      </c>
      <c r="S11" s="9"/>
      <c r="T11" s="9"/>
      <c r="U11" s="9">
        <f>SUM(U5:U8,U10)</f>
        <v>1437409</v>
      </c>
      <c r="V11" s="9"/>
      <c r="W11" s="9"/>
      <c r="X11" s="9">
        <f t="shared" si="0"/>
        <v>1306103</v>
      </c>
      <c r="Y11" s="9"/>
      <c r="Z11" s="9">
        <f t="shared" si="0"/>
        <v>1420912</v>
      </c>
      <c r="AA11" s="9"/>
      <c r="AB11" s="9"/>
      <c r="AC11" s="9">
        <f t="shared" si="0"/>
        <v>1376544</v>
      </c>
      <c r="AD11" s="9"/>
      <c r="AE11" s="9"/>
      <c r="AF11" s="9">
        <f t="shared" si="0"/>
        <v>1650646</v>
      </c>
    </row>
  </sheetData>
  <mergeCells count="5">
    <mergeCell ref="A2:AF2"/>
    <mergeCell ref="A4:A10"/>
    <mergeCell ref="B4:AF4"/>
    <mergeCell ref="B9:AF9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Сафронова Ольга Харитоновна</cp:lastModifiedBy>
  <dcterms:created xsi:type="dcterms:W3CDTF">2013-11-13T16:10:49Z</dcterms:created>
  <dcterms:modified xsi:type="dcterms:W3CDTF">2025-01-20T07:16:39Z</dcterms:modified>
</cp:coreProperties>
</file>