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-15" yWindow="285" windowWidth="25230" windowHeight="5685" firstSheet="8" activeTab="11"/>
  </bookViews>
  <sheets>
    <sheet name="2013" sheetId="5" state="hidden" r:id="rId1"/>
    <sheet name="2014" sheetId="4" state="hidden" r:id="rId2"/>
    <sheet name="2015" sheetId="1" state="hidden" r:id="rId3"/>
    <sheet name="2016" sheetId="2" state="hidden" r:id="rId4"/>
    <sheet name="2017" sheetId="6" state="hidden" r:id="rId5"/>
    <sheet name="2018" sheetId="7" state="hidden" r:id="rId6"/>
    <sheet name="2019" sheetId="8" state="hidden" r:id="rId7"/>
    <sheet name="2020" sheetId="9" state="hidden" r:id="rId8"/>
    <sheet name="2021" sheetId="10" r:id="rId9"/>
    <sheet name="2022" sheetId="11" r:id="rId10"/>
    <sheet name="2023" sheetId="12" r:id="rId11"/>
    <sheet name="2024" sheetId="13" r:id="rId12"/>
  </sheets>
  <externalReferences>
    <externalReference r:id="rId13"/>
  </externalReferences>
  <definedNames>
    <definedName name="МВт">[1]Лист1!$A$25:$A$26</definedName>
    <definedName name="_xlnm.Print_Area" localSheetId="3">'2016'!$A$1:$N$21</definedName>
    <definedName name="_xlnm.Print_Area" localSheetId="4">'2017'!$A$1:$N$21</definedName>
    <definedName name="_xlnm.Print_Area" localSheetId="5">'2018'!$A$1:$N$21</definedName>
    <definedName name="_xlnm.Print_Area" localSheetId="6">'2019'!$A$1:$N$20</definedName>
    <definedName name="_xlnm.Print_Area" localSheetId="7">'2020'!$A$1:$V$20</definedName>
    <definedName name="Потребление">[1]Лист1!$A$4:$A$26</definedName>
  </definedNames>
  <calcPr calcId="162913"/>
</workbook>
</file>

<file path=xl/calcChain.xml><?xml version="1.0" encoding="utf-8"?>
<calcChain xmlns="http://schemas.openxmlformats.org/spreadsheetml/2006/main">
  <c r="N18" i="13" l="1"/>
  <c r="M18" i="13"/>
  <c r="L18" i="13"/>
  <c r="K18" i="13"/>
  <c r="J18" i="13"/>
  <c r="I18" i="13"/>
  <c r="H18" i="13"/>
  <c r="G18" i="13"/>
  <c r="F18" i="13"/>
  <c r="E18" i="13"/>
  <c r="D18" i="13"/>
  <c r="C18" i="13"/>
  <c r="N15" i="13"/>
  <c r="N19" i="13" s="1"/>
  <c r="M15" i="13"/>
  <c r="M19" i="13" s="1"/>
  <c r="L15" i="13"/>
  <c r="L19" i="13" s="1"/>
  <c r="K15" i="13"/>
  <c r="K19" i="13" s="1"/>
  <c r="J15" i="13"/>
  <c r="I15" i="13"/>
  <c r="I19" i="13" s="1"/>
  <c r="H15" i="13"/>
  <c r="G15" i="13"/>
  <c r="G19" i="13" s="1"/>
  <c r="F15" i="13"/>
  <c r="F19" i="13" s="1"/>
  <c r="E15" i="13"/>
  <c r="D15" i="13"/>
  <c r="D19" i="13" s="1"/>
  <c r="C15" i="13"/>
  <c r="C19" i="13" s="1"/>
  <c r="J19" i="13" l="1"/>
  <c r="H19" i="13"/>
  <c r="E19" i="13"/>
  <c r="C18" i="12"/>
  <c r="AH16" i="10"/>
  <c r="AH15" i="10"/>
  <c r="AH13" i="10"/>
  <c r="AH12" i="10"/>
  <c r="AH11" i="10"/>
  <c r="AH9" i="10"/>
  <c r="AH8" i="10"/>
  <c r="AH7" i="10"/>
  <c r="AH6" i="10"/>
  <c r="AH5" i="10"/>
  <c r="N18" i="12"/>
  <c r="M18" i="12"/>
  <c r="L18" i="12"/>
  <c r="K18" i="12"/>
  <c r="J18" i="12"/>
  <c r="I18" i="12"/>
  <c r="H18" i="12"/>
  <c r="G18" i="12"/>
  <c r="F18" i="12"/>
  <c r="E18" i="12"/>
  <c r="D18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K19" i="12" l="1"/>
  <c r="G19" i="12"/>
  <c r="J19" i="12"/>
  <c r="N19" i="12"/>
  <c r="H19" i="12"/>
  <c r="I19" i="12"/>
  <c r="M19" i="12"/>
  <c r="L19" i="12"/>
  <c r="F19" i="12"/>
  <c r="E19" i="12"/>
  <c r="D19" i="12"/>
  <c r="C19" i="12"/>
  <c r="AR14" i="11"/>
  <c r="AN14" i="11" l="1"/>
  <c r="T14" i="11" l="1"/>
  <c r="D15" i="11" l="1"/>
  <c r="W16" i="9"/>
  <c r="W15" i="9"/>
  <c r="W13" i="9"/>
  <c r="W12" i="9"/>
  <c r="W11" i="9"/>
  <c r="W9" i="9"/>
  <c r="W8" i="9"/>
  <c r="W7" i="9"/>
  <c r="W6" i="9"/>
  <c r="W5" i="9"/>
  <c r="AS18" i="11"/>
  <c r="AO18" i="11"/>
  <c r="AK18" i="11"/>
  <c r="AG18" i="11"/>
  <c r="AC18" i="11"/>
  <c r="Y18" i="11"/>
  <c r="U18" i="11"/>
  <c r="Q18" i="11"/>
  <c r="M18" i="11"/>
  <c r="J18" i="11"/>
  <c r="G18" i="11"/>
  <c r="D18" i="11"/>
  <c r="AS15" i="11"/>
  <c r="AO15" i="11"/>
  <c r="AO19" i="11" s="1"/>
  <c r="AK15" i="11"/>
  <c r="AG15" i="11"/>
  <c r="AC15" i="11"/>
  <c r="Y15" i="11"/>
  <c r="Y19" i="11" s="1"/>
  <c r="U15" i="11"/>
  <c r="U19" i="11" s="1"/>
  <c r="Q15" i="11"/>
  <c r="Q19" i="11" s="1"/>
  <c r="M15" i="11"/>
  <c r="J15" i="11"/>
  <c r="G15" i="11"/>
  <c r="AS19" i="11" l="1"/>
  <c r="AK19" i="11"/>
  <c r="AG19" i="11"/>
  <c r="AC19" i="11"/>
  <c r="M19" i="11"/>
  <c r="J19" i="11"/>
  <c r="G19" i="11"/>
  <c r="D19" i="11"/>
  <c r="AG17" i="10"/>
  <c r="AD17" i="10"/>
  <c r="AA17" i="10"/>
  <c r="X17" i="10"/>
  <c r="U17" i="10"/>
  <c r="R17" i="10"/>
  <c r="O17" i="10"/>
  <c r="L17" i="10"/>
  <c r="I17" i="10"/>
  <c r="G17" i="10"/>
  <c r="E17" i="10"/>
  <c r="C17" i="10"/>
  <c r="AG14" i="10"/>
  <c r="AG18" i="10"/>
  <c r="AD14" i="10"/>
  <c r="AA14" i="10"/>
  <c r="AA18" i="10"/>
  <c r="X14" i="10"/>
  <c r="U14" i="10"/>
  <c r="R14" i="10"/>
  <c r="R18" i="10"/>
  <c r="O14" i="10"/>
  <c r="L14" i="10"/>
  <c r="L18" i="10"/>
  <c r="I14" i="10"/>
  <c r="G14" i="10"/>
  <c r="E14" i="10"/>
  <c r="E18" i="10"/>
  <c r="C14" i="10"/>
  <c r="AD18" i="10"/>
  <c r="X18" i="10"/>
  <c r="U18" i="10"/>
  <c r="O18" i="10"/>
  <c r="I18" i="10"/>
  <c r="G18" i="10"/>
  <c r="C18" i="10"/>
  <c r="O16" i="8"/>
  <c r="O15" i="8"/>
  <c r="O11" i="8"/>
  <c r="O13" i="8"/>
  <c r="O12" i="8"/>
  <c r="O9" i="8"/>
  <c r="O8" i="8"/>
  <c r="O7" i="8"/>
  <c r="O6" i="8"/>
  <c r="O5" i="8"/>
  <c r="S11" i="9"/>
  <c r="M11" i="9"/>
  <c r="I11" i="9"/>
  <c r="Q6" i="8"/>
  <c r="Q7" i="8"/>
  <c r="Q8" i="8"/>
  <c r="Q9" i="8"/>
  <c r="Q11" i="8"/>
  <c r="Q12" i="8"/>
  <c r="Q13" i="8"/>
  <c r="Q15" i="8"/>
  <c r="Q16" i="8"/>
  <c r="Q5" i="8"/>
  <c r="V17" i="9"/>
  <c r="T17" i="9"/>
  <c r="R17" i="9"/>
  <c r="P17" i="9"/>
  <c r="N17" i="9"/>
  <c r="L17" i="9"/>
  <c r="J17" i="9"/>
  <c r="H17" i="9"/>
  <c r="F17" i="9"/>
  <c r="E17" i="9"/>
  <c r="D17" i="9"/>
  <c r="C17" i="9"/>
  <c r="V14" i="9"/>
  <c r="T14" i="9"/>
  <c r="R14" i="9"/>
  <c r="P14" i="9"/>
  <c r="P18" i="9"/>
  <c r="N14" i="9"/>
  <c r="N18" i="9"/>
  <c r="L14" i="9"/>
  <c r="J14" i="9"/>
  <c r="H14" i="9"/>
  <c r="F14" i="9"/>
  <c r="F18" i="9"/>
  <c r="E14" i="9"/>
  <c r="D14" i="9"/>
  <c r="C14" i="9"/>
  <c r="C18" i="9"/>
  <c r="V18" i="9"/>
  <c r="T18" i="9"/>
  <c r="R18" i="9"/>
  <c r="L18" i="9"/>
  <c r="J18" i="9"/>
  <c r="H18" i="9"/>
  <c r="E18" i="9"/>
  <c r="D18" i="9"/>
  <c r="N17" i="8"/>
  <c r="M17" i="8"/>
  <c r="L17" i="8"/>
  <c r="K17" i="8"/>
  <c r="J17" i="8"/>
  <c r="I17" i="8"/>
  <c r="H17" i="8"/>
  <c r="G17" i="8"/>
  <c r="F17" i="8"/>
  <c r="E17" i="8"/>
  <c r="D17" i="8"/>
  <c r="C17" i="8"/>
  <c r="N14" i="8"/>
  <c r="N18" i="8"/>
  <c r="M14" i="8"/>
  <c r="M18" i="8"/>
  <c r="L14" i="8"/>
  <c r="L18" i="8"/>
  <c r="K14" i="8"/>
  <c r="J14" i="8"/>
  <c r="J18" i="8"/>
  <c r="I14" i="8"/>
  <c r="H14" i="8"/>
  <c r="H18" i="8"/>
  <c r="G14" i="8"/>
  <c r="G18" i="8"/>
  <c r="F14" i="8"/>
  <c r="F18" i="8"/>
  <c r="E14" i="8"/>
  <c r="D14" i="8"/>
  <c r="C14" i="8"/>
  <c r="C18" i="8"/>
  <c r="K18" i="8"/>
  <c r="I18" i="8"/>
  <c r="E18" i="8"/>
  <c r="D18" i="8"/>
  <c r="N18" i="7"/>
  <c r="M18" i="7"/>
  <c r="L18" i="7"/>
  <c r="K18" i="7"/>
  <c r="J18" i="7"/>
  <c r="I18" i="7"/>
  <c r="H18" i="7"/>
  <c r="G18" i="7"/>
  <c r="F18" i="7"/>
  <c r="E18" i="7"/>
  <c r="D18" i="7"/>
  <c r="C18" i="7"/>
  <c r="N15" i="7"/>
  <c r="M15" i="7"/>
  <c r="M19" i="7"/>
  <c r="L15" i="7"/>
  <c r="L19" i="7"/>
  <c r="K15" i="7"/>
  <c r="K19" i="7"/>
  <c r="J15" i="7"/>
  <c r="I15" i="7"/>
  <c r="I19" i="7"/>
  <c r="H15" i="7"/>
  <c r="G15" i="7"/>
  <c r="F15" i="7"/>
  <c r="E15" i="7"/>
  <c r="E19" i="7"/>
  <c r="D15" i="7"/>
  <c r="D19" i="7"/>
  <c r="C15" i="7"/>
  <c r="N19" i="7"/>
  <c r="J19" i="7"/>
  <c r="H19" i="7"/>
  <c r="G19" i="7"/>
  <c r="F19" i="7"/>
  <c r="C19" i="7"/>
  <c r="K18" i="6"/>
  <c r="K15" i="6"/>
  <c r="K19" i="6"/>
  <c r="J18" i="6"/>
  <c r="J15" i="6"/>
  <c r="J19" i="6"/>
  <c r="I18" i="6"/>
  <c r="I15" i="6"/>
  <c r="I19" i="6"/>
  <c r="G18" i="6"/>
  <c r="G15" i="6"/>
  <c r="G19" i="6"/>
  <c r="F18" i="6"/>
  <c r="F15" i="6"/>
  <c r="F19" i="6"/>
  <c r="E15" i="6"/>
  <c r="N15" i="2"/>
  <c r="C18" i="6"/>
  <c r="N18" i="6"/>
  <c r="M18" i="6"/>
  <c r="L18" i="6"/>
  <c r="H18" i="6"/>
  <c r="E18" i="6"/>
  <c r="D18" i="6"/>
  <c r="N15" i="6"/>
  <c r="M15" i="6"/>
  <c r="L15" i="6"/>
  <c r="H15" i="6"/>
  <c r="D15" i="6"/>
  <c r="C15" i="6"/>
  <c r="N19" i="6"/>
  <c r="M19" i="6"/>
  <c r="L19" i="6"/>
  <c r="H19" i="6"/>
  <c r="E19" i="6"/>
  <c r="D19" i="6"/>
  <c r="C19" i="6"/>
  <c r="L15" i="2"/>
  <c r="C24" i="1"/>
  <c r="I15" i="2"/>
  <c r="H15" i="2"/>
  <c r="H18" i="2"/>
  <c r="H19" i="2"/>
  <c r="J15" i="2"/>
  <c r="G18" i="2"/>
  <c r="C15" i="2"/>
  <c r="D24" i="1"/>
  <c r="E24" i="1"/>
  <c r="F24" i="1"/>
  <c r="G24" i="1"/>
  <c r="H24" i="1"/>
  <c r="I24" i="1"/>
  <c r="J24" i="1"/>
  <c r="K24" i="1"/>
  <c r="L24" i="1"/>
  <c r="M24" i="1"/>
  <c r="N24" i="1"/>
  <c r="D6" i="1"/>
  <c r="E6" i="1"/>
  <c r="F6" i="1"/>
  <c r="G6" i="1"/>
  <c r="H6" i="1"/>
  <c r="I6" i="1"/>
  <c r="J6" i="1"/>
  <c r="K6" i="1"/>
  <c r="L6" i="1"/>
  <c r="M6" i="1"/>
  <c r="N6" i="1"/>
  <c r="C6" i="1"/>
  <c r="N18" i="2"/>
  <c r="M18" i="2"/>
  <c r="L18" i="2"/>
  <c r="K18" i="2"/>
  <c r="J18" i="2"/>
  <c r="I18" i="2"/>
  <c r="F18" i="2"/>
  <c r="E18" i="2"/>
  <c r="D18" i="2"/>
  <c r="C18" i="2"/>
  <c r="N17" i="1"/>
  <c r="M17" i="1"/>
  <c r="L17" i="1"/>
  <c r="K17" i="1"/>
  <c r="J17" i="1"/>
  <c r="I17" i="1"/>
  <c r="H17" i="1"/>
  <c r="G17" i="1"/>
  <c r="F17" i="1"/>
  <c r="E17" i="1"/>
  <c r="D17" i="1"/>
  <c r="C17" i="1"/>
  <c r="N19" i="2"/>
  <c r="M15" i="2"/>
  <c r="M19" i="2"/>
  <c r="L19" i="2"/>
  <c r="K15" i="2"/>
  <c r="K19" i="2"/>
  <c r="J19" i="2"/>
  <c r="I19" i="2"/>
  <c r="G15" i="2"/>
  <c r="G19" i="2"/>
  <c r="F15" i="2"/>
  <c r="F19" i="2"/>
  <c r="E15" i="2"/>
  <c r="E19" i="2"/>
  <c r="D15" i="2"/>
  <c r="D19" i="2"/>
  <c r="C19" i="2"/>
  <c r="K12" i="5"/>
  <c r="J12" i="5"/>
  <c r="I12" i="5"/>
  <c r="E12" i="5"/>
  <c r="C12" i="5"/>
  <c r="N12" i="5"/>
  <c r="M12" i="5"/>
  <c r="L12" i="5"/>
  <c r="H12" i="5"/>
  <c r="G12" i="5"/>
  <c r="F12" i="5"/>
  <c r="D12" i="5"/>
  <c r="N12" i="4"/>
  <c r="M12" i="4"/>
  <c r="L12" i="4"/>
  <c r="K12" i="4"/>
  <c r="J12" i="4"/>
  <c r="I12" i="4"/>
  <c r="H12" i="4"/>
  <c r="G12" i="4"/>
  <c r="F12" i="4"/>
  <c r="E12" i="4"/>
  <c r="D12" i="4"/>
  <c r="C12" i="4"/>
  <c r="N14" i="1"/>
  <c r="N18" i="1"/>
  <c r="M14" i="1"/>
  <c r="M18" i="1"/>
  <c r="L14" i="1"/>
  <c r="L18" i="1"/>
  <c r="K14" i="1"/>
  <c r="K18" i="1"/>
  <c r="J14" i="1"/>
  <c r="J18" i="1"/>
  <c r="I14" i="1"/>
  <c r="I18" i="1"/>
  <c r="H14" i="1"/>
  <c r="H18" i="1"/>
  <c r="G14" i="1"/>
  <c r="G18" i="1"/>
  <c r="F14" i="1"/>
  <c r="F18" i="1"/>
  <c r="E14" i="1"/>
  <c r="E18" i="1"/>
  <c r="D14" i="1"/>
  <c r="D18" i="1"/>
  <c r="C14" i="1"/>
  <c r="C18" i="1"/>
</calcChain>
</file>

<file path=xl/comments1.xml><?xml version="1.0" encoding="utf-8"?>
<comments xmlns="http://schemas.openxmlformats.org/spreadsheetml/2006/main">
  <authors>
    <author>Автор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с сентября в ДЭ с ССК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<sst xmlns="http://schemas.openxmlformats.org/spreadsheetml/2006/main" count="377" uniqueCount="44">
  <si>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</si>
  <si>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</si>
  <si>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</si>
  <si>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</si>
  <si>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</si>
  <si>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</si>
  <si>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</si>
  <si>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</si>
  <si>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</si>
  <si>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</si>
  <si>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</si>
  <si>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</si>
  <si>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</si>
  <si>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</si>
  <si>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Прочие потребители, КВтч</t>
  </si>
  <si>
    <t>ГН</t>
  </si>
  <si>
    <t>ВН</t>
  </si>
  <si>
    <t>СН1</t>
  </si>
  <si>
    <t>СН2</t>
  </si>
  <si>
    <t>НН</t>
  </si>
  <si>
    <t>Население, КВтч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</si>
  <si>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</si>
  <si>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</si>
  <si>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</si>
  <si>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2013 год</t>
  </si>
  <si>
    <t>ОАО "МРСК Северо-Запада" - "Комиэнерго"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</si>
  <si>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2016 год</t>
  </si>
  <si>
    <t>ВСЕГО</t>
  </si>
  <si>
    <t>Северная дирекция по энергообеспечению - структурное подразделение "Трансэнерго"- филиал ОАО "РЖД"</t>
  </si>
  <si>
    <t>всего реализ</t>
  </si>
  <si>
    <t>по в сетях фск</t>
  </si>
  <si>
    <t>по в сетях мрск</t>
  </si>
  <si>
    <t>Мощность СО, МВт</t>
  </si>
  <si>
    <t>ПАО "МРСК Северо-Запада" - "Комиэнерго"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</si>
  <si>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</si>
  <si>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</si>
  <si>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</si>
  <si>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2020 год</t>
  </si>
  <si>
    <t>Филиал ПАО «МРСК Северо-Запада» - «Комиэнерго»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</si>
  <si>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2021 год</t>
  </si>
  <si>
    <t>ВН (ГН)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</si>
  <si>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</si>
  <si>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</si>
  <si>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Коми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</si>
</sst>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9"/>
      <name val="Arial"/>
      <family val="2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wrapText="1"/>
    </xf>
    <xf numFmtId="165" fontId="3" fillId="0" borderId="0" xfId="0" applyNumberFormat="1" applyFont="1"/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/>
    </xf>
    <xf numFmtId="164" fontId="2" fillId="0" borderId="19" xfId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6" fontId="3" fillId="0" borderId="0" xfId="1" applyNumberFormat="1" applyFont="1"/>
    <xf numFmtId="49" fontId="5" fillId="2" borderId="0" xfId="2" applyNumberFormat="1" applyFill="1" applyBorder="1" applyAlignment="1">
      <alignment horizontal="left" vertical="center" wrapText="1"/>
    </xf>
    <xf numFmtId="0" fontId="1" fillId="2" borderId="0" xfId="5" applyFill="1" applyBorder="1" applyAlignment="1">
      <alignment horizontal="center" vertical="center"/>
    </xf>
    <xf numFmtId="167" fontId="1" fillId="2" borderId="0" xfId="5" applyNumberFormat="1" applyFill="1" applyBorder="1" applyAlignment="1">
      <alignment horizontal="center" vertical="center"/>
    </xf>
    <xf numFmtId="165" fontId="9" fillId="2" borderId="0" xfId="4" applyNumberFormat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 wrapText="1"/>
    </xf>
    <xf numFmtId="0" fontId="9" fillId="2" borderId="0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2" borderId="0" xfId="5" applyFill="1" applyBorder="1" applyAlignment="1">
      <alignment horizontal="right" vertical="center"/>
    </xf>
    <xf numFmtId="0" fontId="9" fillId="2" borderId="0" xfId="4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/>
    <xf numFmtId="167" fontId="4" fillId="0" borderId="0" xfId="0" applyNumberFormat="1" applyFont="1"/>
    <xf numFmtId="0" fontId="10" fillId="0" borderId="0" xfId="0" applyFont="1"/>
    <xf numFmtId="0" fontId="3" fillId="0" borderId="0" xfId="0" applyFont="1" applyBorder="1"/>
    <xf numFmtId="0" fontId="11" fillId="0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165" fontId="9" fillId="4" borderId="0" xfId="3" applyNumberFormat="1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11" fillId="5" borderId="0" xfId="4" applyFont="1" applyFill="1" applyBorder="1" applyAlignment="1">
      <alignment vertical="center" wrapText="1"/>
    </xf>
    <xf numFmtId="0" fontId="9" fillId="5" borderId="0" xfId="4" applyFont="1" applyFill="1" applyBorder="1" applyAlignment="1">
      <alignment horizontal="center" vertical="center" wrapText="1"/>
    </xf>
    <xf numFmtId="165" fontId="9" fillId="2" borderId="0" xfId="3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0" fontId="11" fillId="4" borderId="0" xfId="4" applyFont="1" applyFill="1" applyBorder="1" applyAlignment="1">
      <alignment vertical="center" wrapText="1"/>
    </xf>
    <xf numFmtId="0" fontId="9" fillId="4" borderId="0" xfId="4" applyFont="1" applyFill="1" applyBorder="1" applyAlignment="1">
      <alignment horizontal="center" vertical="center" wrapText="1"/>
    </xf>
    <xf numFmtId="0" fontId="11" fillId="6" borderId="0" xfId="4" applyFont="1" applyFill="1" applyBorder="1" applyAlignment="1">
      <alignment vertical="center" wrapText="1"/>
    </xf>
    <xf numFmtId="0" fontId="9" fillId="6" borderId="0" xfId="4" applyFont="1" applyFill="1" applyBorder="1" applyAlignment="1">
      <alignment horizontal="center" vertical="center" wrapText="1"/>
    </xf>
    <xf numFmtId="166" fontId="3" fillId="0" borderId="0" xfId="1" applyNumberFormat="1" applyFont="1" applyBorder="1"/>
    <xf numFmtId="0" fontId="9" fillId="3" borderId="0" xfId="4" applyFont="1" applyFill="1" applyBorder="1" applyAlignment="1">
      <alignment vertical="center" wrapText="1"/>
    </xf>
    <xf numFmtId="0" fontId="9" fillId="3" borderId="0" xfId="4" applyFont="1" applyFill="1" applyBorder="1" applyAlignment="1">
      <alignment horizontal="center" vertical="center" wrapText="1"/>
    </xf>
    <xf numFmtId="165" fontId="9" fillId="3" borderId="0" xfId="4" applyNumberFormat="1" applyFont="1" applyFill="1" applyBorder="1" applyAlignment="1">
      <alignment horizontal="center" vertical="center"/>
    </xf>
    <xf numFmtId="0" fontId="9" fillId="4" borderId="0" xfId="4" applyFont="1" applyFill="1" applyBorder="1" applyAlignment="1">
      <alignment vertical="center" wrapText="1"/>
    </xf>
    <xf numFmtId="165" fontId="9" fillId="4" borderId="0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2" borderId="0" xfId="4" applyFont="1" applyFill="1" applyBorder="1" applyAlignment="1">
      <alignment horizontal="right" vertical="center" wrapText="1"/>
    </xf>
    <xf numFmtId="49" fontId="5" fillId="0" borderId="0" xfId="2" applyNumberFormat="1" applyBorder="1" applyAlignment="1">
      <alignment horizontal="right" vertical="center"/>
    </xf>
    <xf numFmtId="167" fontId="1" fillId="0" borderId="0" xfId="5" applyNumberFormat="1" applyBorder="1" applyAlignment="1">
      <alignment horizontal="center" vertical="center"/>
    </xf>
    <xf numFmtId="49" fontId="5" fillId="0" borderId="0" xfId="2" applyNumberFormat="1" applyBorder="1" applyAlignment="1">
      <alignment horizontal="left" vertical="center" wrapText="1"/>
    </xf>
    <xf numFmtId="3" fontId="3" fillId="4" borderId="25" xfId="0" applyNumberFormat="1" applyFont="1" applyFill="1" applyBorder="1"/>
    <xf numFmtId="3" fontId="3" fillId="4" borderId="15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/>
    <xf numFmtId="3" fontId="3" fillId="2" borderId="16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 applyAlignment="1">
      <alignment vertical="center"/>
    </xf>
    <xf numFmtId="0" fontId="14" fillId="2" borderId="0" xfId="0" applyFont="1" applyFill="1"/>
    <xf numFmtId="3" fontId="14" fillId="2" borderId="0" xfId="0" applyNumberFormat="1" applyFont="1" applyFill="1"/>
    <xf numFmtId="3" fontId="3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/>
    <xf numFmtId="164" fontId="2" fillId="0" borderId="36" xfId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2" borderId="14" xfId="0" applyNumberFormat="1" applyFont="1" applyFill="1" applyBorder="1"/>
    <xf numFmtId="3" fontId="6" fillId="0" borderId="9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165" fontId="3" fillId="0" borderId="40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/>
    </xf>
    <xf numFmtId="165" fontId="3" fillId="0" borderId="42" xfId="0" applyNumberFormat="1" applyFont="1" applyBorder="1" applyAlignment="1">
      <alignment horizontal="center" vertical="center"/>
    </xf>
    <xf numFmtId="165" fontId="3" fillId="0" borderId="4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3" fontId="6" fillId="0" borderId="29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21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3 2 2" xfId="4"/>
    <cellStyle name="Обычный 4" xfId="2"/>
    <cellStyle name="Обычный 5" xfId="5"/>
    <cellStyle name="Финансовый" xfId="1" builtinId="3"/>
    <cellStyle name="Финансовый 2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uyalo/&#1056;&#1072;&#1073;&#1086;&#1095;&#1080;&#1081;%20&#1089;&#1090;&#1086;&#1083;/&#1087;&#1086;&#1063;&#1040;&#1057;&#1086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w_to_col"/>
      <sheetName val="col_to_row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16" sqref="D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42" t="s">
        <v>24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143" t="s">
        <v>25</v>
      </c>
      <c r="B4" s="145" t="s">
        <v>14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5" x14ac:dyDescent="0.25">
      <c r="A5" s="144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144"/>
      <c r="B6" s="6" t="s">
        <v>16</v>
      </c>
      <c r="C6" s="7">
        <v>4580599</v>
      </c>
      <c r="D6" s="7">
        <v>3176659</v>
      </c>
      <c r="E6" s="7">
        <v>4608083</v>
      </c>
      <c r="F6" s="7">
        <v>2569494</v>
      </c>
      <c r="G6" s="7">
        <v>1919983</v>
      </c>
      <c r="H6" s="7">
        <v>1059572</v>
      </c>
      <c r="I6" s="7">
        <v>1190301</v>
      </c>
      <c r="J6" s="7">
        <v>1616742.0000000002</v>
      </c>
      <c r="K6" s="7">
        <v>1616743</v>
      </c>
      <c r="L6" s="7">
        <v>3117817</v>
      </c>
      <c r="M6" s="7">
        <v>3387968</v>
      </c>
      <c r="N6" s="7">
        <v>4347329</v>
      </c>
    </row>
    <row r="7" spans="1:14" ht="15" x14ac:dyDescent="0.25">
      <c r="A7" s="144"/>
      <c r="B7" s="6" t="s">
        <v>17</v>
      </c>
      <c r="C7" s="7">
        <v>2991573</v>
      </c>
      <c r="D7" s="7">
        <v>2388675</v>
      </c>
      <c r="E7" s="7">
        <v>2768849</v>
      </c>
      <c r="F7" s="7">
        <v>1827118</v>
      </c>
      <c r="G7" s="7">
        <v>1576961</v>
      </c>
      <c r="H7" s="7">
        <v>784000</v>
      </c>
      <c r="I7" s="7">
        <v>662264</v>
      </c>
      <c r="J7" s="7">
        <v>1143433</v>
      </c>
      <c r="K7" s="7">
        <v>1143431</v>
      </c>
      <c r="L7" s="7">
        <v>1996479.9999999998</v>
      </c>
      <c r="M7" s="7">
        <v>2166853</v>
      </c>
      <c r="N7" s="7">
        <v>2840203</v>
      </c>
    </row>
    <row r="8" spans="1:14" ht="15" x14ac:dyDescent="0.25">
      <c r="A8" s="144"/>
      <c r="B8" s="6" t="s">
        <v>18</v>
      </c>
      <c r="C8" s="7">
        <v>541340</v>
      </c>
      <c r="D8" s="7">
        <v>432027</v>
      </c>
      <c r="E8" s="7">
        <v>459178</v>
      </c>
      <c r="F8" s="7">
        <v>294587</v>
      </c>
      <c r="G8" s="7">
        <v>238396</v>
      </c>
      <c r="H8" s="7">
        <v>158456</v>
      </c>
      <c r="I8" s="7">
        <v>173192.99999999997</v>
      </c>
      <c r="J8" s="7">
        <v>156766.00000000003</v>
      </c>
      <c r="K8" s="7">
        <v>156766</v>
      </c>
      <c r="L8" s="7">
        <v>305832.00000000006</v>
      </c>
      <c r="M8" s="7">
        <v>377847.00000000006</v>
      </c>
      <c r="N8" s="7">
        <v>454381</v>
      </c>
    </row>
    <row r="9" spans="1:14" ht="15" x14ac:dyDescent="0.25">
      <c r="A9" s="144"/>
      <c r="B9" s="6" t="s">
        <v>19</v>
      </c>
      <c r="C9" s="7">
        <v>33646</v>
      </c>
      <c r="D9" s="7">
        <v>34365</v>
      </c>
      <c r="E9" s="7">
        <v>31774</v>
      </c>
      <c r="F9" s="7">
        <v>28766</v>
      </c>
      <c r="G9" s="7">
        <v>26230</v>
      </c>
      <c r="H9" s="7">
        <v>26672</v>
      </c>
      <c r="I9" s="7">
        <v>25971</v>
      </c>
      <c r="J9" s="7">
        <v>23776</v>
      </c>
      <c r="K9" s="7">
        <v>23776</v>
      </c>
      <c r="L9" s="7">
        <v>35733.000000000007</v>
      </c>
      <c r="M9" s="7">
        <v>54753</v>
      </c>
      <c r="N9" s="7">
        <v>47535.000000000007</v>
      </c>
    </row>
    <row r="10" spans="1:14" ht="15" x14ac:dyDescent="0.25">
      <c r="A10" s="144"/>
      <c r="B10" s="145" t="s">
        <v>20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7"/>
    </row>
    <row r="11" spans="1:14" ht="15" x14ac:dyDescent="0.25">
      <c r="A11" s="144"/>
      <c r="B11" s="8"/>
      <c r="C11" s="7">
        <v>3393</v>
      </c>
      <c r="D11" s="7">
        <v>3871</v>
      </c>
      <c r="E11" s="7">
        <v>3858</v>
      </c>
      <c r="F11" s="7">
        <v>2093</v>
      </c>
      <c r="G11" s="7">
        <v>2202</v>
      </c>
      <c r="H11" s="7">
        <v>1494</v>
      </c>
      <c r="I11" s="7">
        <v>837</v>
      </c>
      <c r="J11" s="7">
        <v>846</v>
      </c>
      <c r="K11" s="7">
        <v>846</v>
      </c>
      <c r="L11" s="7">
        <v>1149</v>
      </c>
      <c r="M11" s="7">
        <v>1317</v>
      </c>
      <c r="N11" s="7">
        <v>1579</v>
      </c>
    </row>
    <row r="12" spans="1:14" ht="15" x14ac:dyDescent="0.25">
      <c r="A12" s="148" t="s">
        <v>21</v>
      </c>
      <c r="B12" s="149"/>
      <c r="C12" s="9">
        <f>SUM(C5:C9,C11)</f>
        <v>8150551</v>
      </c>
      <c r="D12" s="9">
        <f t="shared" ref="D12:N12" si="0">SUM(D5:D9,D11)</f>
        <v>6035597</v>
      </c>
      <c r="E12" s="9">
        <f>SUM(E5:E9,E11)</f>
        <v>7871742</v>
      </c>
      <c r="F12" s="9">
        <f t="shared" si="0"/>
        <v>4722058</v>
      </c>
      <c r="G12" s="9">
        <f>SUM(G5:G9,G11)</f>
        <v>3763772</v>
      </c>
      <c r="H12" s="9">
        <f t="shared" si="0"/>
        <v>2030194</v>
      </c>
      <c r="I12" s="9">
        <f>SUM(I5:I9,I11)</f>
        <v>2052566</v>
      </c>
      <c r="J12" s="9">
        <f>SUM(J5:J9,J11)</f>
        <v>2941563</v>
      </c>
      <c r="K12" s="9">
        <f>SUM(K5:K9,K11)</f>
        <v>2941562</v>
      </c>
      <c r="L12" s="9">
        <f t="shared" si="0"/>
        <v>5457011</v>
      </c>
      <c r="M12" s="9">
        <f t="shared" si="0"/>
        <v>5988738</v>
      </c>
      <c r="N12" s="9">
        <f t="shared" si="0"/>
        <v>7691027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45"/>
  <sheetViews>
    <sheetView zoomScale="70" zoomScaleNormal="70" workbookViewId="0">
      <selection activeCell="D33" sqref="D33"/>
    </sheetView>
  </sheetViews>
  <sheetFormatPr defaultColWidth="9.140625" defaultRowHeight="15" x14ac:dyDescent="0.25"/>
  <cols>
    <col min="1" max="1" width="26.7109375" style="1" customWidth="1"/>
    <col min="2" max="2" width="14.85546875" style="1" customWidth="1"/>
    <col min="3" max="3" width="14.85546875" style="1" hidden="1" customWidth="1"/>
    <col min="4" max="4" width="20" style="1" customWidth="1"/>
    <col min="5" max="6" width="20" style="1" hidden="1" customWidth="1"/>
    <col min="7" max="7" width="20" style="1" customWidth="1"/>
    <col min="8" max="9" width="20" style="1" hidden="1" customWidth="1"/>
    <col min="10" max="10" width="20" style="1" customWidth="1"/>
    <col min="11" max="12" width="20" style="1" hidden="1" customWidth="1"/>
    <col min="13" max="13" width="20" style="1" customWidth="1"/>
    <col min="14" max="16" width="20" style="1" hidden="1" customWidth="1"/>
    <col min="17" max="17" width="20" style="1" customWidth="1"/>
    <col min="18" max="20" width="20" style="1" hidden="1" customWidth="1"/>
    <col min="21" max="21" width="20" style="1" customWidth="1"/>
    <col min="22" max="24" width="20" style="1" hidden="1" customWidth="1"/>
    <col min="25" max="25" width="20" style="1" customWidth="1"/>
    <col min="26" max="28" width="20" style="1" hidden="1" customWidth="1"/>
    <col min="29" max="29" width="20" style="1" customWidth="1"/>
    <col min="30" max="32" width="20" style="1" hidden="1" customWidth="1"/>
    <col min="33" max="33" width="20" style="1" customWidth="1"/>
    <col min="34" max="36" width="20" style="1" hidden="1" customWidth="1"/>
    <col min="37" max="37" width="20" style="1" customWidth="1"/>
    <col min="38" max="40" width="20" style="1" hidden="1" customWidth="1"/>
    <col min="41" max="41" width="20" style="1" customWidth="1"/>
    <col min="42" max="44" width="20" style="1" hidden="1" customWidth="1"/>
    <col min="45" max="45" width="20" style="1" customWidth="1"/>
    <col min="46" max="46" width="9.140625" style="101"/>
    <col min="47" max="48" width="9.140625" style="1"/>
    <col min="49" max="49" width="51.42578125" style="1" bestFit="1" customWidth="1"/>
    <col min="50" max="50" width="10.140625" style="1" bestFit="1" customWidth="1"/>
    <col min="51" max="16384" width="9.140625" style="1"/>
  </cols>
  <sheetData>
    <row r="2" spans="1:52" ht="15.75" thickBot="1" x14ac:dyDescent="0.3">
      <c r="A2" s="154" t="s">
        <v>41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</row>
    <row r="3" spans="1:52" s="5" customFormat="1" ht="29.25" thickBot="1" x14ac:dyDescent="0.3">
      <c r="A3" s="16" t="s">
        <v>0</v>
      </c>
      <c r="B3" s="17" t="s">
        <v>1</v>
      </c>
      <c r="C3" s="17"/>
      <c r="D3" s="18" t="s">
        <v>2</v>
      </c>
      <c r="E3" s="18"/>
      <c r="F3" s="18"/>
      <c r="G3" s="18" t="s">
        <v>3</v>
      </c>
      <c r="H3" s="18"/>
      <c r="I3" s="18"/>
      <c r="J3" s="18" t="s">
        <v>4</v>
      </c>
      <c r="K3" s="18"/>
      <c r="L3" s="18"/>
      <c r="M3" s="18" t="s">
        <v>5</v>
      </c>
      <c r="N3" s="18"/>
      <c r="O3" s="18"/>
      <c r="P3" s="18"/>
      <c r="Q3" s="18" t="s">
        <v>6</v>
      </c>
      <c r="R3" s="18"/>
      <c r="S3" s="18"/>
      <c r="T3" s="18"/>
      <c r="U3" s="18" t="s">
        <v>7</v>
      </c>
      <c r="V3" s="18"/>
      <c r="W3" s="18"/>
      <c r="X3" s="18"/>
      <c r="Y3" s="18" t="s">
        <v>8</v>
      </c>
      <c r="Z3" s="18"/>
      <c r="AA3" s="18"/>
      <c r="AB3" s="18"/>
      <c r="AC3" s="18" t="s">
        <v>9</v>
      </c>
      <c r="AD3" s="18"/>
      <c r="AE3" s="18"/>
      <c r="AF3" s="18"/>
      <c r="AG3" s="18" t="s">
        <v>10</v>
      </c>
      <c r="AH3" s="18"/>
      <c r="AI3" s="18"/>
      <c r="AJ3" s="18"/>
      <c r="AK3" s="18" t="s">
        <v>11</v>
      </c>
      <c r="AL3" s="18"/>
      <c r="AM3" s="18"/>
      <c r="AN3" s="18"/>
      <c r="AO3" s="18" t="s">
        <v>12</v>
      </c>
      <c r="AP3" s="109"/>
      <c r="AQ3" s="109"/>
      <c r="AR3" s="109"/>
      <c r="AS3" s="19" t="s">
        <v>13</v>
      </c>
      <c r="AT3" s="107"/>
    </row>
    <row r="4" spans="1:52" x14ac:dyDescent="0.25">
      <c r="A4" s="168" t="s">
        <v>38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60"/>
    </row>
    <row r="5" spans="1:52" ht="18.75" customHeight="1" x14ac:dyDescent="0.25">
      <c r="A5" s="168"/>
      <c r="B5" s="20" t="s">
        <v>15</v>
      </c>
      <c r="C5" s="115">
        <v>1.1437196213865439</v>
      </c>
      <c r="D5" s="7">
        <v>24903</v>
      </c>
      <c r="E5" s="7"/>
      <c r="F5" s="7">
        <v>0.53542990068891472</v>
      </c>
      <c r="G5" s="7">
        <v>19791</v>
      </c>
      <c r="H5" s="7"/>
      <c r="I5" s="7">
        <v>1.4841674325340464</v>
      </c>
      <c r="J5" s="7">
        <v>17372</v>
      </c>
      <c r="K5" s="7"/>
      <c r="L5" s="7">
        <v>0.56214816482774155</v>
      </c>
      <c r="M5" s="7">
        <v>12865</v>
      </c>
      <c r="N5" s="7"/>
      <c r="O5" s="7"/>
      <c r="P5" s="7">
        <v>0.53434808732225114</v>
      </c>
      <c r="Q5" s="7">
        <v>9254</v>
      </c>
      <c r="R5" s="7"/>
      <c r="S5" s="7"/>
      <c r="T5" s="7">
        <v>0.9426536731634183</v>
      </c>
      <c r="U5" s="41">
        <v>6745</v>
      </c>
      <c r="V5" s="41"/>
      <c r="W5" s="41"/>
      <c r="X5" s="41">
        <v>1.9409542743538768</v>
      </c>
      <c r="Y5" s="41">
        <v>9961</v>
      </c>
      <c r="Z5" s="41"/>
      <c r="AA5" s="41"/>
      <c r="AB5" s="41">
        <v>1.0004097101300831</v>
      </c>
      <c r="AC5" s="41">
        <v>10068</v>
      </c>
      <c r="AD5" s="41"/>
      <c r="AE5" s="41"/>
      <c r="AF5" s="41">
        <v>1.3007064605303573</v>
      </c>
      <c r="AG5" s="41">
        <v>14159</v>
      </c>
      <c r="AH5" s="41"/>
      <c r="AI5" s="41"/>
      <c r="AJ5" s="41">
        <v>1.0814704030226701</v>
      </c>
      <c r="AK5" s="41">
        <v>14686</v>
      </c>
      <c r="AL5" s="41"/>
      <c r="AM5" s="41"/>
      <c r="AN5" s="41">
        <v>1.3945702016158381</v>
      </c>
      <c r="AO5" s="41">
        <v>18305</v>
      </c>
      <c r="AP5" s="41"/>
      <c r="AQ5" s="41"/>
      <c r="AR5" s="41">
        <v>1.1472338204592902</v>
      </c>
      <c r="AS5" s="41">
        <v>27093</v>
      </c>
    </row>
    <row r="6" spans="1:52" ht="18.75" customHeight="1" x14ac:dyDescent="0.25">
      <c r="A6" s="168"/>
      <c r="B6" s="20" t="s">
        <v>16</v>
      </c>
      <c r="C6" s="115">
        <v>1.0839986371593</v>
      </c>
      <c r="D6" s="7">
        <v>2524750</v>
      </c>
      <c r="E6" s="7"/>
      <c r="F6" s="7">
        <v>0.84235104407040362</v>
      </c>
      <c r="G6" s="7">
        <v>1832909</v>
      </c>
      <c r="H6" s="7"/>
      <c r="I6" s="7">
        <v>1.0276262364525359</v>
      </c>
      <c r="J6" s="7">
        <v>2267118</v>
      </c>
      <c r="K6" s="7"/>
      <c r="L6" s="7">
        <v>0.54629368948856183</v>
      </c>
      <c r="M6" s="7">
        <v>1537607</v>
      </c>
      <c r="N6" s="7"/>
      <c r="O6" s="7"/>
      <c r="P6" s="7">
        <v>0.91650605301414501</v>
      </c>
      <c r="Q6" s="7">
        <v>1152158</v>
      </c>
      <c r="R6" s="7"/>
      <c r="S6" s="7"/>
      <c r="T6" s="7">
        <v>0.74453614730615181</v>
      </c>
      <c r="U6" s="41">
        <v>563150</v>
      </c>
      <c r="V6" s="41"/>
      <c r="W6" s="41"/>
      <c r="X6" s="41">
        <v>0.86664706020751481</v>
      </c>
      <c r="Y6" s="41">
        <v>645980</v>
      </c>
      <c r="Z6" s="41"/>
      <c r="AA6" s="41"/>
      <c r="AB6" s="41">
        <v>1.177839886412688</v>
      </c>
      <c r="AC6" s="41">
        <v>760401</v>
      </c>
      <c r="AD6" s="41"/>
      <c r="AE6" s="41"/>
      <c r="AF6" s="41">
        <v>1.2228964051643565</v>
      </c>
      <c r="AG6" s="41">
        <v>1168408.9999999998</v>
      </c>
      <c r="AH6" s="41"/>
      <c r="AI6" s="41"/>
      <c r="AJ6" s="41">
        <v>1.6873063381609004</v>
      </c>
      <c r="AK6" s="41">
        <v>1498742</v>
      </c>
      <c r="AL6" s="41"/>
      <c r="AM6" s="41"/>
      <c r="AN6" s="41">
        <v>1.1452022063751643</v>
      </c>
      <c r="AO6" s="41">
        <v>1875079.0000000002</v>
      </c>
      <c r="AP6" s="41"/>
      <c r="AQ6" s="41"/>
      <c r="AR6" s="41">
        <v>1.2866186278454466</v>
      </c>
      <c r="AS6" s="41">
        <v>2525537</v>
      </c>
    </row>
    <row r="7" spans="1:52" ht="18.75" customHeight="1" x14ac:dyDescent="0.25">
      <c r="A7" s="168"/>
      <c r="B7" s="20" t="s">
        <v>17</v>
      </c>
      <c r="C7" s="115">
        <v>1.1366029082894893</v>
      </c>
      <c r="D7" s="7">
        <v>785432</v>
      </c>
      <c r="E7" s="7"/>
      <c r="F7" s="7">
        <v>0.94611238042960388</v>
      </c>
      <c r="G7" s="7">
        <v>546167</v>
      </c>
      <c r="H7" s="7"/>
      <c r="I7" s="7">
        <v>0.89877986296690715</v>
      </c>
      <c r="J7" s="7">
        <v>599673</v>
      </c>
      <c r="K7" s="7"/>
      <c r="L7" s="7">
        <v>0.53709504793894669</v>
      </c>
      <c r="M7" s="7">
        <v>403776</v>
      </c>
      <c r="N7" s="7"/>
      <c r="O7" s="7"/>
      <c r="P7" s="7">
        <v>0.71994797086368367</v>
      </c>
      <c r="Q7" s="7">
        <v>278476</v>
      </c>
      <c r="R7" s="7"/>
      <c r="S7" s="7"/>
      <c r="T7" s="7">
        <v>0.46910185439461177</v>
      </c>
      <c r="U7" s="41">
        <v>123428</v>
      </c>
      <c r="V7" s="41"/>
      <c r="W7" s="41"/>
      <c r="X7" s="41">
        <v>1.3120556449935681</v>
      </c>
      <c r="Y7" s="41">
        <v>101008</v>
      </c>
      <c r="Z7" s="41"/>
      <c r="AA7" s="41"/>
      <c r="AB7" s="41">
        <v>1.3327325564329116</v>
      </c>
      <c r="AC7" s="41">
        <v>143244</v>
      </c>
      <c r="AD7" s="41"/>
      <c r="AE7" s="41"/>
      <c r="AF7" s="41">
        <v>1.4718273563836113</v>
      </c>
      <c r="AG7" s="41">
        <v>283864</v>
      </c>
      <c r="AH7" s="41"/>
      <c r="AI7" s="41"/>
      <c r="AJ7" s="41">
        <v>1.3095196051729763</v>
      </c>
      <c r="AK7" s="41">
        <v>413272.00000000006</v>
      </c>
      <c r="AL7" s="41"/>
      <c r="AM7" s="41"/>
      <c r="AN7" s="41">
        <v>1.5126320456737472</v>
      </c>
      <c r="AO7" s="41">
        <v>617229</v>
      </c>
      <c r="AP7" s="41"/>
      <c r="AQ7" s="41"/>
      <c r="AR7" s="41">
        <v>1.294637325976</v>
      </c>
      <c r="AS7" s="41">
        <v>800754</v>
      </c>
    </row>
    <row r="8" spans="1:52" ht="18.75" customHeight="1" x14ac:dyDescent="0.25">
      <c r="A8" s="168"/>
      <c r="B8" s="20" t="s">
        <v>18</v>
      </c>
      <c r="C8" s="115">
        <v>1.171063999254889</v>
      </c>
      <c r="D8" s="7">
        <v>367438</v>
      </c>
      <c r="E8" s="7"/>
      <c r="F8" s="7">
        <v>0.96174984778924155</v>
      </c>
      <c r="G8" s="7">
        <v>331469</v>
      </c>
      <c r="H8" s="7"/>
      <c r="I8" s="7">
        <v>0.85277989272240429</v>
      </c>
      <c r="J8" s="7">
        <v>251897</v>
      </c>
      <c r="K8" s="7"/>
      <c r="L8" s="7">
        <v>0.82880569265545789</v>
      </c>
      <c r="M8" s="7">
        <v>225776</v>
      </c>
      <c r="N8" s="7"/>
      <c r="O8" s="7"/>
      <c r="P8" s="7">
        <v>0.69634384481311729</v>
      </c>
      <c r="Q8" s="7">
        <v>190791.99999999997</v>
      </c>
      <c r="R8" s="7"/>
      <c r="S8" s="7"/>
      <c r="T8" s="7">
        <v>0.88184341195761129</v>
      </c>
      <c r="U8" s="41">
        <v>142584</v>
      </c>
      <c r="V8" s="41"/>
      <c r="W8" s="41"/>
      <c r="X8" s="41">
        <v>0.85235873850197119</v>
      </c>
      <c r="Y8" s="41">
        <v>105559</v>
      </c>
      <c r="Z8" s="41"/>
      <c r="AA8" s="41"/>
      <c r="AB8" s="41">
        <v>1.1740551457268613</v>
      </c>
      <c r="AC8" s="41">
        <v>122746</v>
      </c>
      <c r="AD8" s="41"/>
      <c r="AE8" s="41"/>
      <c r="AF8" s="41">
        <v>1.2560124483779684</v>
      </c>
      <c r="AG8" s="41">
        <v>184681.00000000003</v>
      </c>
      <c r="AH8" s="41"/>
      <c r="AI8" s="41"/>
      <c r="AJ8" s="41">
        <v>1.1376723714336494</v>
      </c>
      <c r="AK8" s="41">
        <v>176171</v>
      </c>
      <c r="AL8" s="41"/>
      <c r="AM8" s="41"/>
      <c r="AN8" s="41">
        <v>1.3334742394515688</v>
      </c>
      <c r="AO8" s="41">
        <v>294143</v>
      </c>
      <c r="AP8" s="41"/>
      <c r="AQ8" s="41"/>
      <c r="AR8" s="41">
        <v>1.0552347217245086</v>
      </c>
      <c r="AS8" s="41">
        <v>285700</v>
      </c>
    </row>
    <row r="9" spans="1:52" ht="18.75" customHeight="1" thickBot="1" x14ac:dyDescent="0.3">
      <c r="A9" s="168"/>
      <c r="B9" s="22" t="s">
        <v>19</v>
      </c>
      <c r="C9" s="116">
        <v>0.63192767151902862</v>
      </c>
      <c r="D9" s="14">
        <v>18273</v>
      </c>
      <c r="E9" s="14"/>
      <c r="F9" s="14">
        <v>1.0015495067403544</v>
      </c>
      <c r="G9" s="14">
        <v>16725</v>
      </c>
      <c r="H9" s="14"/>
      <c r="I9" s="14">
        <v>0.79263575885720183</v>
      </c>
      <c r="J9" s="14">
        <v>16184.000000000002</v>
      </c>
      <c r="K9" s="14"/>
      <c r="L9" s="14">
        <v>1.0489915419648668</v>
      </c>
      <c r="M9" s="14">
        <v>12797</v>
      </c>
      <c r="N9" s="14"/>
      <c r="O9" s="105"/>
      <c r="P9" s="105">
        <v>0.62265087142591324</v>
      </c>
      <c r="Q9" s="7">
        <v>11270</v>
      </c>
      <c r="R9" s="105"/>
      <c r="S9" s="105"/>
      <c r="T9" s="105">
        <v>1.0495069230002989</v>
      </c>
      <c r="U9" s="41">
        <v>10088</v>
      </c>
      <c r="V9" s="106"/>
      <c r="W9" s="106"/>
      <c r="X9" s="106">
        <v>0.84377372817008356</v>
      </c>
      <c r="Y9" s="41">
        <v>8679</v>
      </c>
      <c r="Z9" s="106"/>
      <c r="AA9" s="106"/>
      <c r="AB9" s="106">
        <v>1.1881889763779527</v>
      </c>
      <c r="AC9" s="42">
        <v>8564</v>
      </c>
      <c r="AD9" s="42"/>
      <c r="AE9" s="42"/>
      <c r="AF9" s="42">
        <v>1.2157531004449493</v>
      </c>
      <c r="AG9" s="42">
        <v>12683</v>
      </c>
      <c r="AH9" s="42"/>
      <c r="AI9" s="42"/>
      <c r="AJ9" s="42">
        <v>0.82323625603488548</v>
      </c>
      <c r="AK9" s="42">
        <v>11183</v>
      </c>
      <c r="AL9" s="42"/>
      <c r="AM9" s="42"/>
      <c r="AN9" s="42">
        <v>1.5019863791146424</v>
      </c>
      <c r="AO9" s="42">
        <v>12910</v>
      </c>
      <c r="AP9" s="42"/>
      <c r="AQ9" s="42"/>
      <c r="AR9" s="42">
        <v>1.1688393475659675</v>
      </c>
      <c r="AS9" s="42">
        <v>15424</v>
      </c>
    </row>
    <row r="10" spans="1:52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1"/>
    </row>
    <row r="11" spans="1:52" ht="18.75" customHeight="1" thickBot="1" x14ac:dyDescent="0.3">
      <c r="A11" s="168"/>
      <c r="B11" s="96"/>
      <c r="C11" s="117">
        <v>1.3310344827586207</v>
      </c>
      <c r="D11" s="42">
        <v>13881</v>
      </c>
      <c r="E11" s="42"/>
      <c r="F11" s="42">
        <v>0.99585492227979278</v>
      </c>
      <c r="G11" s="42">
        <v>11640</v>
      </c>
      <c r="H11" s="42"/>
      <c r="I11" s="42">
        <v>0.86368366285119669</v>
      </c>
      <c r="J11" s="42">
        <v>9840</v>
      </c>
      <c r="K11" s="42"/>
      <c r="L11" s="42">
        <v>0.91686746987951806</v>
      </c>
      <c r="M11" s="42">
        <v>8920</v>
      </c>
      <c r="N11" s="42"/>
      <c r="O11" s="42"/>
      <c r="P11" s="42">
        <v>1.0683311432325886</v>
      </c>
      <c r="Q11" s="42">
        <v>9180</v>
      </c>
      <c r="R11" s="42"/>
      <c r="S11" s="42"/>
      <c r="T11" s="42">
        <v>0.4870848708487085</v>
      </c>
      <c r="U11" s="42">
        <v>5220</v>
      </c>
      <c r="V11" s="42"/>
      <c r="W11" s="42"/>
      <c r="X11" s="42">
        <v>0.80808080808080807</v>
      </c>
      <c r="Y11" s="42">
        <v>2871</v>
      </c>
      <c r="Z11" s="42"/>
      <c r="AA11" s="42"/>
      <c r="AB11" s="42">
        <v>0.86562499999999998</v>
      </c>
      <c r="AC11" s="42">
        <v>3718</v>
      </c>
      <c r="AD11" s="42"/>
      <c r="AE11" s="42"/>
      <c r="AF11" s="42">
        <v>2.5162454873646207</v>
      </c>
      <c r="AG11" s="42">
        <v>3856</v>
      </c>
      <c r="AH11" s="42"/>
      <c r="AI11" s="42"/>
      <c r="AJ11" s="42">
        <v>1.1076040172166428</v>
      </c>
      <c r="AK11" s="42">
        <v>4040</v>
      </c>
      <c r="AL11" s="42"/>
      <c r="AM11" s="42"/>
      <c r="AN11" s="42">
        <v>1.2746113989637307</v>
      </c>
      <c r="AO11" s="42">
        <v>8658</v>
      </c>
      <c r="AP11" s="42"/>
      <c r="AQ11" s="42"/>
      <c r="AR11" s="42">
        <v>1.1737804878048781</v>
      </c>
      <c r="AS11" s="42">
        <v>6581</v>
      </c>
    </row>
    <row r="12" spans="1:52" ht="18.75" customHeight="1" thickBot="1" x14ac:dyDescent="0.3">
      <c r="A12" s="118" t="s">
        <v>32</v>
      </c>
      <c r="B12" s="122" t="s">
        <v>16</v>
      </c>
      <c r="C12" s="32">
        <v>1.1171684296175752</v>
      </c>
      <c r="D12" s="34">
        <v>2.1459999999999999</v>
      </c>
      <c r="E12" s="34"/>
      <c r="F12" s="34">
        <v>0.90568099053168249</v>
      </c>
      <c r="G12" s="34">
        <v>0.70200000000000007</v>
      </c>
      <c r="H12" s="34"/>
      <c r="I12" s="34">
        <v>0.98351427422597515</v>
      </c>
      <c r="J12" s="34">
        <v>0.97300000000000009</v>
      </c>
      <c r="K12" s="34"/>
      <c r="L12" s="34">
        <v>0.4795584627964023</v>
      </c>
      <c r="M12" s="34">
        <v>0.38800000000000001</v>
      </c>
      <c r="N12" s="34"/>
      <c r="O12" s="34"/>
      <c r="P12" s="34">
        <v>1.0068201193520887</v>
      </c>
      <c r="Q12" s="34">
        <v>0.379</v>
      </c>
      <c r="R12" s="34"/>
      <c r="S12" s="34"/>
      <c r="T12" s="34">
        <v>1.0313293818797629</v>
      </c>
      <c r="U12" s="34">
        <v>0.184</v>
      </c>
      <c r="V12" s="34"/>
      <c r="W12" s="34"/>
      <c r="X12" s="34">
        <v>0.76929392446633837</v>
      </c>
      <c r="Y12" s="34">
        <v>0.23699999999999999</v>
      </c>
      <c r="Z12" s="123"/>
      <c r="AA12" s="124"/>
      <c r="AB12" s="124">
        <v>1.0501600853788686</v>
      </c>
      <c r="AC12" s="34">
        <v>0.30600000000000005</v>
      </c>
      <c r="AD12" s="34"/>
      <c r="AE12" s="34"/>
      <c r="AF12" s="34">
        <v>1.0701219512195121</v>
      </c>
      <c r="AG12" s="34">
        <v>0.39999999999999997</v>
      </c>
      <c r="AH12" s="34"/>
      <c r="AI12" s="34"/>
      <c r="AJ12" s="34">
        <v>1.959164292497626</v>
      </c>
      <c r="AK12" s="34">
        <v>0.45</v>
      </c>
      <c r="AL12" s="34"/>
      <c r="AM12" s="34"/>
      <c r="AN12" s="34">
        <v>1.0281143965099369</v>
      </c>
      <c r="AO12" s="34">
        <v>0.6110000000000001</v>
      </c>
      <c r="AP12" s="34"/>
      <c r="AQ12" s="34"/>
      <c r="AR12" s="129">
        <v>1.2909005186232909</v>
      </c>
      <c r="AS12" s="36">
        <v>0.27</v>
      </c>
      <c r="AX12" s="65"/>
      <c r="AZ12" s="67"/>
    </row>
    <row r="13" spans="1:52" ht="18.75" customHeight="1" x14ac:dyDescent="0.25">
      <c r="A13" s="119"/>
      <c r="B13" s="128" t="s">
        <v>40</v>
      </c>
      <c r="C13" s="120">
        <v>1.1935483870967742</v>
      </c>
      <c r="D13" s="46">
        <v>0.04</v>
      </c>
      <c r="E13" s="46"/>
      <c r="F13" s="46">
        <v>0.6216216216216216</v>
      </c>
      <c r="G13" s="46">
        <v>3.9E-2</v>
      </c>
      <c r="H13" s="46"/>
      <c r="I13" s="46">
        <v>1.6086956521739131</v>
      </c>
      <c r="J13" s="46">
        <v>3.7999999999999999E-2</v>
      </c>
      <c r="K13" s="46"/>
      <c r="L13" s="46">
        <v>0.1891891891891892</v>
      </c>
      <c r="M13" s="46">
        <v>5.0000000000000001E-3</v>
      </c>
      <c r="N13" s="46"/>
      <c r="O13" s="46"/>
      <c r="P13" s="46">
        <v>0.42857142857142855</v>
      </c>
      <c r="Q13" s="46">
        <v>4.0000000000000001E-3</v>
      </c>
      <c r="R13" s="46"/>
      <c r="S13" s="46"/>
      <c r="T13" s="46">
        <v>1.3333333333333333</v>
      </c>
      <c r="U13" s="46">
        <v>3.0000000000000001E-3</v>
      </c>
      <c r="V13" s="46"/>
      <c r="W13" s="46"/>
      <c r="X13" s="46">
        <v>2.5</v>
      </c>
      <c r="Y13" s="46">
        <v>0.01</v>
      </c>
      <c r="Z13" s="106"/>
      <c r="AA13" s="106"/>
      <c r="AB13" s="106">
        <v>0.8</v>
      </c>
      <c r="AC13" s="46">
        <v>5.0000000000000001E-3</v>
      </c>
      <c r="AD13" s="46"/>
      <c r="AE13" s="46"/>
      <c r="AF13" s="46">
        <v>3.5</v>
      </c>
      <c r="AG13" s="46">
        <v>3.5999999999999997E-2</v>
      </c>
      <c r="AH13" s="46"/>
      <c r="AI13" s="46"/>
      <c r="AJ13" s="46">
        <v>1.2142857142857144</v>
      </c>
      <c r="AK13" s="46">
        <v>3.5999999999999997E-2</v>
      </c>
      <c r="AL13" s="46"/>
      <c r="AM13" s="46"/>
      <c r="AN13" s="46">
        <v>1.0294117647058825</v>
      </c>
      <c r="AO13" s="46">
        <v>3.4000000000000002E-2</v>
      </c>
      <c r="AP13" s="46"/>
      <c r="AQ13" s="46"/>
      <c r="AR13" s="130">
        <v>1.0285714285714285</v>
      </c>
      <c r="AS13" s="125">
        <v>4.3999999999999997E-2</v>
      </c>
      <c r="AX13" s="65"/>
    </row>
    <row r="14" spans="1:52" ht="18.75" customHeight="1" x14ac:dyDescent="0.25">
      <c r="A14" s="121"/>
      <c r="B14" s="126" t="s">
        <v>18</v>
      </c>
      <c r="C14" s="50"/>
      <c r="D14" s="51">
        <v>8.0000000000000002E-3</v>
      </c>
      <c r="E14" s="51"/>
      <c r="F14" s="51"/>
      <c r="G14" s="51">
        <v>8.0000000000000002E-3</v>
      </c>
      <c r="H14" s="51"/>
      <c r="I14" s="51"/>
      <c r="J14" s="51">
        <v>7.0000000000000001E-3</v>
      </c>
      <c r="K14" s="51"/>
      <c r="L14" s="51"/>
      <c r="M14" s="51">
        <v>3.0000000000000001E-3</v>
      </c>
      <c r="N14" s="51"/>
      <c r="O14" s="51"/>
      <c r="P14" s="51"/>
      <c r="Q14" s="51">
        <v>2E-3</v>
      </c>
      <c r="R14" s="51"/>
      <c r="S14" s="51"/>
      <c r="T14" s="51">
        <f>Q14/M14</f>
        <v>0.66666666666666663</v>
      </c>
      <c r="U14" s="51">
        <v>0</v>
      </c>
      <c r="V14" s="51"/>
      <c r="W14" s="51"/>
      <c r="X14" s="51"/>
      <c r="Y14" s="51">
        <v>0</v>
      </c>
      <c r="Z14" s="41"/>
      <c r="AA14" s="41"/>
      <c r="AB14" s="41"/>
      <c r="AC14" s="51">
        <v>0</v>
      </c>
      <c r="AD14" s="51"/>
      <c r="AE14" s="51"/>
      <c r="AF14" s="51"/>
      <c r="AG14" s="51">
        <v>5.0000000000000001E-3</v>
      </c>
      <c r="AH14" s="51"/>
      <c r="AI14" s="51"/>
      <c r="AJ14" s="51"/>
      <c r="AK14" s="51">
        <v>5.0000000000000001E-3</v>
      </c>
      <c r="AL14" s="51"/>
      <c r="AM14" s="51"/>
      <c r="AN14" s="51">
        <f>AK14/AG14</f>
        <v>1</v>
      </c>
      <c r="AO14" s="51">
        <v>6.0000000000000001E-3</v>
      </c>
      <c r="AP14" s="51"/>
      <c r="AQ14" s="51"/>
      <c r="AR14" s="131">
        <f>AO14/AK14</f>
        <v>1.2</v>
      </c>
      <c r="AS14" s="127">
        <v>2E-3</v>
      </c>
      <c r="AX14" s="65"/>
    </row>
    <row r="15" spans="1:52" ht="18.75" customHeight="1" thickBot="1" x14ac:dyDescent="0.3">
      <c r="A15" s="172" t="s">
        <v>21</v>
      </c>
      <c r="B15" s="173"/>
      <c r="C15" s="114"/>
      <c r="D15" s="24">
        <f>SUM(D5:D9,D11)</f>
        <v>3734677</v>
      </c>
      <c r="E15" s="24"/>
      <c r="F15" s="24"/>
      <c r="G15" s="24">
        <f>SUM(G5:G9,G11)</f>
        <v>2758701</v>
      </c>
      <c r="H15" s="24"/>
      <c r="I15" s="24"/>
      <c r="J15" s="24">
        <f>SUM(J5:J9,J11)</f>
        <v>3162084</v>
      </c>
      <c r="K15" s="24"/>
      <c r="L15" s="24"/>
      <c r="M15" s="24">
        <f>SUM(M5:M9,M11)</f>
        <v>2201741</v>
      </c>
      <c r="N15" s="24"/>
      <c r="O15" s="24"/>
      <c r="P15" s="24"/>
      <c r="Q15" s="24">
        <f>SUM(Q5:Q9,Q11)</f>
        <v>1651130</v>
      </c>
      <c r="R15" s="24"/>
      <c r="S15" s="24"/>
      <c r="T15" s="24"/>
      <c r="U15" s="24">
        <f>SUM(U5:U9,U11)</f>
        <v>851215</v>
      </c>
      <c r="V15" s="24"/>
      <c r="W15" s="24"/>
      <c r="X15" s="24"/>
      <c r="Y15" s="24">
        <f>SUM(Y5:Y9,Y11)</f>
        <v>874058</v>
      </c>
      <c r="Z15" s="24"/>
      <c r="AA15" s="24"/>
      <c r="AB15" s="24"/>
      <c r="AC15" s="24">
        <f>SUM(AC5:AC9,AC11)</f>
        <v>1048741</v>
      </c>
      <c r="AD15" s="24"/>
      <c r="AE15" s="24"/>
      <c r="AF15" s="24"/>
      <c r="AG15" s="24">
        <f>SUM(AG5:AG9,AG11)</f>
        <v>1667651.9999999998</v>
      </c>
      <c r="AH15" s="24"/>
      <c r="AI15" s="24"/>
      <c r="AJ15" s="24"/>
      <c r="AK15" s="24">
        <f>SUM(AK5:AK9,AK11)</f>
        <v>2118094</v>
      </c>
      <c r="AL15" s="24"/>
      <c r="AM15" s="24"/>
      <c r="AN15" s="24"/>
      <c r="AO15" s="24">
        <f>SUM(AO5:AO9,AO11)</f>
        <v>2826324</v>
      </c>
      <c r="AP15" s="24"/>
      <c r="AQ15" s="24"/>
      <c r="AR15" s="24"/>
      <c r="AS15" s="24">
        <f>SUM(AS5:AS9,AS11)</f>
        <v>3661089</v>
      </c>
      <c r="AX15" s="65"/>
    </row>
    <row r="16" spans="1:52" s="10" customFormat="1" ht="37.5" customHeight="1" x14ac:dyDescent="0.25">
      <c r="A16" s="150" t="s">
        <v>28</v>
      </c>
      <c r="B16" s="25" t="s">
        <v>18</v>
      </c>
      <c r="C16" s="25">
        <v>5.4470158343483552</v>
      </c>
      <c r="D16" s="26">
        <v>749</v>
      </c>
      <c r="E16" s="26"/>
      <c r="F16" s="26">
        <v>0.28331842576028621</v>
      </c>
      <c r="G16" s="26">
        <v>872</v>
      </c>
      <c r="H16" s="26"/>
      <c r="I16" s="26">
        <v>0.49723756906077349</v>
      </c>
      <c r="J16" s="26">
        <v>655</v>
      </c>
      <c r="K16" s="26"/>
      <c r="L16" s="26">
        <v>1.1317460317460317</v>
      </c>
      <c r="M16" s="26">
        <v>722</v>
      </c>
      <c r="N16" s="26"/>
      <c r="O16" s="26"/>
      <c r="P16" s="26">
        <v>0.94109396914445997</v>
      </c>
      <c r="Q16" s="26">
        <v>697</v>
      </c>
      <c r="R16" s="26"/>
      <c r="S16" s="26"/>
      <c r="T16" s="26">
        <v>0.96274217585693</v>
      </c>
      <c r="U16" s="26">
        <v>637</v>
      </c>
      <c r="V16" s="26"/>
      <c r="W16" s="26"/>
      <c r="X16" s="26">
        <v>0.88699690402476783</v>
      </c>
      <c r="Y16" s="26">
        <v>382</v>
      </c>
      <c r="Z16" s="26"/>
      <c r="AA16" s="26"/>
      <c r="AB16" s="26">
        <v>1.0488656195462478</v>
      </c>
      <c r="AC16" s="26">
        <v>489</v>
      </c>
      <c r="AD16" s="26"/>
      <c r="AE16" s="26"/>
      <c r="AF16" s="26">
        <v>2.6306156405990015</v>
      </c>
      <c r="AG16" s="26">
        <v>1679</v>
      </c>
      <c r="AH16" s="26"/>
      <c r="AI16" s="26"/>
      <c r="AJ16" s="26">
        <v>0.39342188488298546</v>
      </c>
      <c r="AK16" s="26">
        <v>797</v>
      </c>
      <c r="AL16" s="26"/>
      <c r="AM16" s="26"/>
      <c r="AN16" s="26">
        <v>1.32475884244373</v>
      </c>
      <c r="AO16" s="26">
        <v>901</v>
      </c>
      <c r="AP16" s="26"/>
      <c r="AQ16" s="26"/>
      <c r="AR16" s="26">
        <v>1.0800970873786409</v>
      </c>
      <c r="AS16" s="26">
        <v>808</v>
      </c>
      <c r="AT16" s="101"/>
      <c r="AX16" s="66"/>
      <c r="AZ16" s="67"/>
    </row>
    <row r="17" spans="1:52" s="10" customFormat="1" ht="34.5" customHeight="1" thickBot="1" x14ac:dyDescent="0.3">
      <c r="A17" s="151"/>
      <c r="B17" s="28" t="s">
        <v>19</v>
      </c>
      <c r="C17" s="28">
        <v>1.0553633217993079</v>
      </c>
      <c r="D17" s="23">
        <v>796</v>
      </c>
      <c r="E17" s="23"/>
      <c r="F17" s="23">
        <v>0.93224043715846994</v>
      </c>
      <c r="G17" s="23">
        <v>641</v>
      </c>
      <c r="H17" s="23"/>
      <c r="I17" s="23">
        <v>0.94490035169988273</v>
      </c>
      <c r="J17" s="23">
        <v>738</v>
      </c>
      <c r="K17" s="23"/>
      <c r="L17" s="23">
        <v>0.88957816377171217</v>
      </c>
      <c r="M17" s="23">
        <v>645</v>
      </c>
      <c r="N17" s="23"/>
      <c r="O17" s="23"/>
      <c r="P17" s="23">
        <v>0.80892608089260809</v>
      </c>
      <c r="Q17" s="23">
        <v>560</v>
      </c>
      <c r="R17" s="23"/>
      <c r="S17" s="23"/>
      <c r="T17" s="23">
        <v>0.72413793103448276</v>
      </c>
      <c r="U17" s="23">
        <v>537</v>
      </c>
      <c r="V17" s="23"/>
      <c r="W17" s="23"/>
      <c r="X17" s="23">
        <v>0.82857142857142863</v>
      </c>
      <c r="Y17" s="23">
        <v>643</v>
      </c>
      <c r="Z17" s="23"/>
      <c r="AA17" s="23"/>
      <c r="AB17" s="23">
        <v>2.2040229885057472</v>
      </c>
      <c r="AC17" s="23">
        <v>716</v>
      </c>
      <c r="AD17" s="23"/>
      <c r="AE17" s="23"/>
      <c r="AF17" s="23">
        <v>1.1760104302477183</v>
      </c>
      <c r="AG17" s="23">
        <v>820</v>
      </c>
      <c r="AH17" s="23"/>
      <c r="AI17" s="23"/>
      <c r="AJ17" s="23">
        <v>0.90243902439024393</v>
      </c>
      <c r="AK17" s="23">
        <v>793</v>
      </c>
      <c r="AL17" s="23"/>
      <c r="AM17" s="23"/>
      <c r="AN17" s="23">
        <v>0.92383292383292381</v>
      </c>
      <c r="AO17" s="23">
        <v>911</v>
      </c>
      <c r="AP17" s="23"/>
      <c r="AQ17" s="23"/>
      <c r="AR17" s="23">
        <v>0.9375</v>
      </c>
      <c r="AS17" s="23">
        <v>812</v>
      </c>
      <c r="AT17" s="101"/>
      <c r="AX17" s="66"/>
      <c r="AZ17" s="67"/>
    </row>
    <row r="18" spans="1:52" s="10" customFormat="1" ht="22.5" customHeight="1" thickBot="1" x14ac:dyDescent="0.3">
      <c r="A18" s="152" t="s">
        <v>21</v>
      </c>
      <c r="B18" s="153"/>
      <c r="C18" s="113"/>
      <c r="D18" s="30">
        <f>D16+D17</f>
        <v>1545</v>
      </c>
      <c r="E18" s="30"/>
      <c r="F18" s="30"/>
      <c r="G18" s="30">
        <f t="shared" ref="G18:AS18" si="0">G16+G17</f>
        <v>1513</v>
      </c>
      <c r="H18" s="30"/>
      <c r="I18" s="30"/>
      <c r="J18" s="30">
        <f t="shared" si="0"/>
        <v>1393</v>
      </c>
      <c r="K18" s="30"/>
      <c r="L18" s="30"/>
      <c r="M18" s="30">
        <f t="shared" si="0"/>
        <v>1367</v>
      </c>
      <c r="N18" s="30"/>
      <c r="O18" s="30"/>
      <c r="P18" s="30"/>
      <c r="Q18" s="30">
        <f t="shared" si="0"/>
        <v>1257</v>
      </c>
      <c r="R18" s="30"/>
      <c r="S18" s="30"/>
      <c r="T18" s="30"/>
      <c r="U18" s="30">
        <f>U16+U17</f>
        <v>1174</v>
      </c>
      <c r="V18" s="30"/>
      <c r="W18" s="30"/>
      <c r="X18" s="30"/>
      <c r="Y18" s="30">
        <f>Y16+Y17</f>
        <v>1025</v>
      </c>
      <c r="Z18" s="30"/>
      <c r="AA18" s="30"/>
      <c r="AB18" s="30"/>
      <c r="AC18" s="30">
        <f>AC16+AC17</f>
        <v>1205</v>
      </c>
      <c r="AD18" s="30"/>
      <c r="AE18" s="30"/>
      <c r="AF18" s="30"/>
      <c r="AG18" s="30">
        <f>AG16+AG17</f>
        <v>2499</v>
      </c>
      <c r="AH18" s="30"/>
      <c r="AI18" s="30"/>
      <c r="AJ18" s="30"/>
      <c r="AK18" s="30">
        <f t="shared" si="0"/>
        <v>1590</v>
      </c>
      <c r="AL18" s="30"/>
      <c r="AM18" s="30"/>
      <c r="AN18" s="30"/>
      <c r="AO18" s="30">
        <f t="shared" si="0"/>
        <v>1812</v>
      </c>
      <c r="AP18" s="110"/>
      <c r="AQ18" s="110"/>
      <c r="AR18" s="110"/>
      <c r="AS18" s="31">
        <f t="shared" si="0"/>
        <v>1620</v>
      </c>
      <c r="AT18" s="101"/>
      <c r="AX18" s="66"/>
    </row>
    <row r="19" spans="1:52" s="10" customFormat="1" ht="22.5" customHeight="1" thickBot="1" x14ac:dyDescent="0.3">
      <c r="A19" s="152" t="s">
        <v>27</v>
      </c>
      <c r="B19" s="153"/>
      <c r="C19" s="113"/>
      <c r="D19" s="30">
        <f>D15+D18</f>
        <v>3736222</v>
      </c>
      <c r="E19" s="30"/>
      <c r="F19" s="30"/>
      <c r="G19" s="30">
        <f t="shared" ref="G19:AS19" si="1">G15+G18</f>
        <v>2760214</v>
      </c>
      <c r="H19" s="30"/>
      <c r="I19" s="30"/>
      <c r="J19" s="30">
        <f t="shared" si="1"/>
        <v>3163477</v>
      </c>
      <c r="K19" s="30"/>
      <c r="L19" s="30"/>
      <c r="M19" s="30">
        <f t="shared" si="1"/>
        <v>2203108</v>
      </c>
      <c r="N19" s="30"/>
      <c r="O19" s="30"/>
      <c r="P19" s="30"/>
      <c r="Q19" s="30">
        <f t="shared" si="1"/>
        <v>1652387</v>
      </c>
      <c r="R19" s="30"/>
      <c r="S19" s="30"/>
      <c r="T19" s="30"/>
      <c r="U19" s="30">
        <f>U15+U18</f>
        <v>852389</v>
      </c>
      <c r="V19" s="30"/>
      <c r="W19" s="30"/>
      <c r="X19" s="30"/>
      <c r="Y19" s="30">
        <f>Y15+Y18</f>
        <v>875083</v>
      </c>
      <c r="Z19" s="30"/>
      <c r="AA19" s="30"/>
      <c r="AB19" s="30"/>
      <c r="AC19" s="30">
        <f>AC15+AC18</f>
        <v>1049946</v>
      </c>
      <c r="AD19" s="30"/>
      <c r="AE19" s="30"/>
      <c r="AF19" s="30"/>
      <c r="AG19" s="30">
        <f>AG15+AG18</f>
        <v>1670150.9999999998</v>
      </c>
      <c r="AH19" s="30"/>
      <c r="AI19" s="30"/>
      <c r="AJ19" s="30"/>
      <c r="AK19" s="30">
        <f t="shared" si="1"/>
        <v>2119684</v>
      </c>
      <c r="AL19" s="30"/>
      <c r="AM19" s="30"/>
      <c r="AN19" s="30"/>
      <c r="AO19" s="30">
        <f t="shared" si="1"/>
        <v>2828136</v>
      </c>
      <c r="AP19" s="110"/>
      <c r="AQ19" s="110"/>
      <c r="AR19" s="110"/>
      <c r="AS19" s="31">
        <f t="shared" si="1"/>
        <v>3662709</v>
      </c>
      <c r="AT19" s="101"/>
      <c r="AX19" s="66"/>
    </row>
    <row r="20" spans="1:52" ht="22.5" customHeight="1" x14ac:dyDescent="0.25">
      <c r="AX20" s="65"/>
    </row>
    <row r="21" spans="1:52" ht="27" customHeight="1" x14ac:dyDescent="0.25">
      <c r="AC21" s="54"/>
      <c r="AD21" s="54"/>
      <c r="AE21" s="54"/>
      <c r="AF21" s="54"/>
      <c r="AX21" s="65"/>
    </row>
    <row r="22" spans="1:52" ht="22.5" customHeight="1" x14ac:dyDescent="0.25">
      <c r="U22" s="58"/>
      <c r="V22" s="58"/>
      <c r="W22" s="58"/>
      <c r="X22" s="58"/>
      <c r="Y22" s="54"/>
      <c r="Z22" s="54"/>
      <c r="AA22" s="54"/>
      <c r="AB22" s="54"/>
    </row>
    <row r="23" spans="1:52" ht="22.5" customHeight="1" x14ac:dyDescent="0.25">
      <c r="G23" s="59"/>
      <c r="H23" s="59"/>
      <c r="I23" s="59"/>
      <c r="J23" s="63"/>
      <c r="K23" s="63"/>
      <c r="L23" s="63"/>
      <c r="M23" s="63"/>
      <c r="N23" s="63"/>
      <c r="O23" s="63"/>
      <c r="P23" s="63"/>
      <c r="Q23" s="60"/>
      <c r="R23" s="60"/>
      <c r="S23" s="60"/>
      <c r="T23" s="60"/>
      <c r="U23" s="58"/>
      <c r="V23" s="58"/>
      <c r="W23" s="58"/>
      <c r="X23" s="58"/>
      <c r="Y23" s="54"/>
      <c r="Z23" s="54"/>
      <c r="AA23" s="54"/>
      <c r="AB23" s="54"/>
    </row>
    <row r="24" spans="1:52" ht="22.5" customHeight="1" x14ac:dyDescent="0.25">
      <c r="G24" s="59"/>
      <c r="H24" s="59"/>
      <c r="I24" s="59"/>
      <c r="J24" s="63"/>
      <c r="K24" s="63"/>
      <c r="L24" s="63"/>
      <c r="M24" s="87"/>
      <c r="N24" s="87"/>
      <c r="O24" s="87"/>
      <c r="P24" s="87"/>
      <c r="Q24" s="89"/>
      <c r="R24" s="89"/>
      <c r="S24" s="89"/>
      <c r="T24" s="89"/>
      <c r="U24" s="58"/>
      <c r="V24" s="58"/>
      <c r="W24" s="58"/>
      <c r="X24" s="58"/>
      <c r="Y24" s="54"/>
      <c r="Z24" s="54"/>
      <c r="AA24" s="54"/>
      <c r="AB24" s="54"/>
      <c r="AG24" s="65"/>
      <c r="AH24" s="65"/>
      <c r="AI24" s="65"/>
      <c r="AJ24" s="65"/>
    </row>
    <row r="25" spans="1:52" ht="22.5" customHeight="1" x14ac:dyDescent="0.25">
      <c r="J25" s="63"/>
      <c r="K25" s="63"/>
      <c r="L25" s="63"/>
      <c r="M25" s="88"/>
      <c r="N25" s="88"/>
      <c r="O25" s="88"/>
      <c r="P25" s="88"/>
      <c r="Q25" s="88"/>
      <c r="R25" s="88"/>
      <c r="S25" s="88"/>
      <c r="T25" s="88"/>
      <c r="Y25" s="54"/>
      <c r="Z25" s="54"/>
      <c r="AA25" s="54"/>
      <c r="AB25" s="54"/>
      <c r="AG25" s="65"/>
      <c r="AH25" s="65"/>
      <c r="AI25" s="65"/>
      <c r="AJ25" s="65"/>
    </row>
    <row r="26" spans="1:52" ht="22.5" customHeight="1" x14ac:dyDescent="0.25">
      <c r="J26" s="63"/>
      <c r="K26" s="63"/>
      <c r="L26" s="63"/>
      <c r="M26" s="88"/>
      <c r="N26" s="88"/>
      <c r="O26" s="88"/>
      <c r="P26" s="88"/>
      <c r="Q26" s="88"/>
      <c r="R26" s="88"/>
      <c r="S26" s="88"/>
      <c r="T26" s="88"/>
      <c r="Y26" s="54"/>
      <c r="Z26" s="54"/>
      <c r="AA26" s="54"/>
      <c r="AB26" s="54"/>
      <c r="AG26" s="65"/>
      <c r="AH26" s="65"/>
      <c r="AI26" s="65"/>
      <c r="AJ26" s="65"/>
    </row>
    <row r="27" spans="1:52" ht="22.5" customHeight="1" x14ac:dyDescent="0.25">
      <c r="J27" s="63"/>
      <c r="K27" s="63"/>
      <c r="L27" s="63"/>
      <c r="M27" s="88"/>
      <c r="N27" s="88"/>
      <c r="O27" s="88"/>
      <c r="P27" s="88"/>
      <c r="Q27" s="88"/>
      <c r="R27" s="88"/>
      <c r="S27" s="88"/>
      <c r="T27" s="88"/>
      <c r="AG27" s="65"/>
      <c r="AH27" s="65"/>
      <c r="AI27" s="65"/>
      <c r="AJ27" s="65"/>
    </row>
    <row r="28" spans="1:52" ht="22.5" customHeight="1" x14ac:dyDescent="0.25">
      <c r="J28" s="63"/>
      <c r="K28" s="63"/>
      <c r="L28" s="63"/>
      <c r="M28" s="88"/>
      <c r="N28" s="88"/>
      <c r="O28" s="88"/>
      <c r="P28" s="88"/>
      <c r="Q28" s="88"/>
      <c r="R28" s="88"/>
      <c r="S28" s="88"/>
      <c r="T28" s="88"/>
    </row>
    <row r="29" spans="1:52" ht="22.5" customHeight="1" x14ac:dyDescent="0.25">
      <c r="M29" s="88"/>
      <c r="N29" s="88"/>
      <c r="O29" s="88"/>
      <c r="P29" s="88"/>
      <c r="Q29" s="88"/>
      <c r="R29" s="88"/>
      <c r="S29" s="88"/>
      <c r="T29" s="8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108"/>
    </row>
    <row r="30" spans="1:52" ht="22.5" customHeight="1" x14ac:dyDescent="0.25">
      <c r="M30" s="88"/>
      <c r="N30" s="88"/>
      <c r="O30" s="88"/>
      <c r="P30" s="88"/>
      <c r="Q30" s="88"/>
      <c r="R30" s="88"/>
      <c r="S30" s="88"/>
      <c r="T30" s="8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108"/>
    </row>
    <row r="31" spans="1:52" ht="22.5" customHeight="1" x14ac:dyDescent="0.25">
      <c r="M31" s="88"/>
      <c r="N31" s="88"/>
      <c r="O31" s="88"/>
      <c r="P31" s="88"/>
      <c r="Q31" s="88"/>
      <c r="R31" s="88"/>
      <c r="S31" s="88"/>
      <c r="T31" s="88"/>
      <c r="U31" s="68"/>
      <c r="V31" s="68"/>
      <c r="W31" s="68"/>
      <c r="X31" s="68"/>
      <c r="Y31" s="68"/>
      <c r="Z31" s="68"/>
      <c r="AA31" s="68"/>
      <c r="AB31" s="68"/>
      <c r="AC31" s="90"/>
      <c r="AD31" s="90"/>
      <c r="AE31" s="90"/>
      <c r="AF31" s="90"/>
      <c r="AG31" s="91"/>
      <c r="AH31" s="91"/>
      <c r="AI31" s="91"/>
      <c r="AJ31" s="91"/>
      <c r="AK31" s="92"/>
      <c r="AL31" s="92"/>
      <c r="AM31" s="92"/>
      <c r="AN31" s="92"/>
      <c r="AO31" s="91"/>
      <c r="AP31" s="91"/>
      <c r="AQ31" s="91"/>
      <c r="AR31" s="91"/>
      <c r="AS31" s="68"/>
      <c r="AT31" s="108"/>
    </row>
    <row r="32" spans="1:52" ht="22.5" customHeight="1" x14ac:dyDescent="0.25">
      <c r="M32" s="88"/>
      <c r="N32" s="88"/>
      <c r="O32" s="88"/>
      <c r="P32" s="88"/>
      <c r="Q32" s="88"/>
      <c r="R32" s="88"/>
      <c r="S32" s="88"/>
      <c r="T32" s="88"/>
      <c r="U32" s="68"/>
      <c r="V32" s="68"/>
      <c r="W32" s="68"/>
      <c r="X32" s="68"/>
      <c r="Y32" s="68"/>
      <c r="Z32" s="68"/>
      <c r="AA32" s="68"/>
      <c r="AB32" s="68"/>
      <c r="AC32" s="90"/>
      <c r="AD32" s="90"/>
      <c r="AE32" s="90"/>
      <c r="AF32" s="90"/>
      <c r="AG32" s="91"/>
      <c r="AH32" s="91"/>
      <c r="AI32" s="91"/>
      <c r="AJ32" s="91"/>
      <c r="AK32" s="92"/>
      <c r="AL32" s="92"/>
      <c r="AM32" s="92"/>
      <c r="AN32" s="92"/>
      <c r="AO32" s="91"/>
      <c r="AP32" s="91"/>
      <c r="AQ32" s="91"/>
      <c r="AR32" s="91"/>
      <c r="AS32" s="68"/>
      <c r="AT32" s="108"/>
    </row>
    <row r="33" spans="13:46" ht="22.5" customHeight="1" x14ac:dyDescent="0.25">
      <c r="M33" s="88"/>
      <c r="N33" s="88"/>
      <c r="O33" s="88"/>
      <c r="P33" s="88"/>
      <c r="Q33" s="88"/>
      <c r="R33" s="88"/>
      <c r="S33" s="88"/>
      <c r="T33" s="88"/>
      <c r="U33" s="68"/>
      <c r="V33" s="68"/>
      <c r="W33" s="68"/>
      <c r="X33" s="68"/>
      <c r="Y33" s="68"/>
      <c r="Z33" s="68"/>
      <c r="AA33" s="68"/>
      <c r="AB33" s="68"/>
      <c r="AC33" s="90"/>
      <c r="AD33" s="90"/>
      <c r="AE33" s="90"/>
      <c r="AF33" s="90"/>
      <c r="AG33" s="91"/>
      <c r="AH33" s="91"/>
      <c r="AI33" s="91"/>
      <c r="AJ33" s="91"/>
      <c r="AK33" s="92"/>
      <c r="AL33" s="92"/>
      <c r="AM33" s="92"/>
      <c r="AN33" s="92"/>
      <c r="AO33" s="91"/>
      <c r="AP33" s="91"/>
      <c r="AQ33" s="91"/>
      <c r="AR33" s="91"/>
      <c r="AS33" s="68"/>
      <c r="AT33" s="108"/>
    </row>
    <row r="34" spans="13:46" ht="22.5" customHeight="1" x14ac:dyDescent="0.25">
      <c r="M34" s="88"/>
      <c r="N34" s="88"/>
      <c r="O34" s="88"/>
      <c r="P34" s="88"/>
      <c r="Q34" s="88"/>
      <c r="R34" s="88"/>
      <c r="S34" s="88"/>
      <c r="T34" s="88"/>
      <c r="U34" s="68"/>
      <c r="V34" s="68"/>
      <c r="W34" s="68"/>
      <c r="X34" s="68"/>
      <c r="Y34" s="68"/>
      <c r="Z34" s="68"/>
      <c r="AA34" s="68"/>
      <c r="AB34" s="68"/>
      <c r="AC34" s="90"/>
      <c r="AD34" s="90"/>
      <c r="AE34" s="90"/>
      <c r="AF34" s="90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108"/>
    </row>
    <row r="35" spans="13:46" ht="22.5" customHeight="1" x14ac:dyDescent="0.25">
      <c r="M35" s="88"/>
      <c r="N35" s="88"/>
      <c r="O35" s="88"/>
      <c r="P35" s="88"/>
      <c r="Q35" s="88"/>
      <c r="R35" s="88"/>
      <c r="S35" s="88"/>
      <c r="T35" s="88"/>
      <c r="U35" s="68"/>
      <c r="V35" s="68"/>
      <c r="W35" s="68"/>
      <c r="X35" s="68"/>
      <c r="Y35" s="68"/>
      <c r="Z35" s="68"/>
      <c r="AA35" s="68"/>
      <c r="AB35" s="68"/>
      <c r="AC35" s="90"/>
      <c r="AD35" s="90"/>
      <c r="AE35" s="90"/>
      <c r="AF35" s="90"/>
      <c r="AG35" s="91"/>
      <c r="AH35" s="91"/>
      <c r="AI35" s="91"/>
      <c r="AJ35" s="91"/>
      <c r="AK35" s="92"/>
      <c r="AL35" s="92"/>
      <c r="AM35" s="92"/>
      <c r="AN35" s="92"/>
      <c r="AO35" s="91"/>
      <c r="AP35" s="91"/>
      <c r="AQ35" s="91"/>
      <c r="AR35" s="91"/>
      <c r="AS35" s="68"/>
      <c r="AT35" s="108"/>
    </row>
    <row r="36" spans="13:46" ht="22.5" customHeight="1" x14ac:dyDescent="0.25">
      <c r="M36" s="88"/>
      <c r="N36" s="88"/>
      <c r="O36" s="88"/>
      <c r="P36" s="88"/>
      <c r="Q36" s="88"/>
      <c r="R36" s="88"/>
      <c r="S36" s="88"/>
      <c r="T36" s="88"/>
      <c r="U36" s="68"/>
      <c r="V36" s="68"/>
      <c r="W36" s="68"/>
      <c r="X36" s="68"/>
      <c r="Y36" s="68"/>
      <c r="Z36" s="68"/>
      <c r="AA36" s="68"/>
      <c r="AB36" s="68"/>
      <c r="AC36" s="90"/>
      <c r="AD36" s="90"/>
      <c r="AE36" s="90"/>
      <c r="AF36" s="90"/>
      <c r="AG36" s="91"/>
      <c r="AH36" s="91"/>
      <c r="AI36" s="91"/>
      <c r="AJ36" s="91"/>
      <c r="AK36" s="92"/>
      <c r="AL36" s="92"/>
      <c r="AM36" s="92"/>
      <c r="AN36" s="92"/>
      <c r="AO36" s="91"/>
      <c r="AP36" s="91"/>
      <c r="AQ36" s="91"/>
      <c r="AR36" s="91"/>
      <c r="AS36" s="68"/>
      <c r="AT36" s="108"/>
    </row>
    <row r="37" spans="13:46" ht="22.5" customHeight="1" x14ac:dyDescent="0.25">
      <c r="M37" s="88"/>
      <c r="N37" s="88"/>
      <c r="O37" s="88"/>
      <c r="P37" s="88"/>
      <c r="Q37" s="88"/>
      <c r="R37" s="88"/>
      <c r="S37" s="88"/>
      <c r="T37" s="8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108"/>
    </row>
    <row r="38" spans="13:46" ht="22.5" customHeight="1" x14ac:dyDescent="0.25">
      <c r="M38" s="88"/>
      <c r="N38" s="88"/>
      <c r="O38" s="88"/>
      <c r="P38" s="88"/>
      <c r="Q38" s="88"/>
      <c r="R38" s="88"/>
      <c r="S38" s="88"/>
      <c r="T38" s="8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108"/>
    </row>
    <row r="39" spans="13:46" ht="22.5" customHeight="1" x14ac:dyDescent="0.25"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108"/>
    </row>
    <row r="40" spans="13:46" ht="22.5" customHeight="1" x14ac:dyDescent="0.25"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108"/>
    </row>
    <row r="41" spans="13:46" ht="22.5" customHeight="1" x14ac:dyDescent="0.25"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108"/>
    </row>
    <row r="42" spans="13:46" ht="22.5" customHeight="1" x14ac:dyDescent="0.25"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108"/>
    </row>
    <row r="43" spans="13:46" ht="22.5" customHeight="1" x14ac:dyDescent="0.25"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108"/>
    </row>
    <row r="44" spans="13:46" ht="22.5" customHeight="1" x14ac:dyDescent="0.25"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108"/>
    </row>
    <row r="45" spans="13:46" ht="22.5" customHeight="1" x14ac:dyDescent="0.25"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108"/>
    </row>
  </sheetData>
  <mergeCells count="8">
    <mergeCell ref="A18:B18"/>
    <mergeCell ref="A19:B19"/>
    <mergeCell ref="A2:AS2"/>
    <mergeCell ref="A4:A11"/>
    <mergeCell ref="B4:AS4"/>
    <mergeCell ref="B10:AS10"/>
    <mergeCell ref="A15:B15"/>
    <mergeCell ref="A16: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5"/>
  <sheetViews>
    <sheetView zoomScale="70" zoomScaleNormal="70" workbookViewId="0">
      <selection activeCell="C17" sqref="A1:XFD1048576"/>
    </sheetView>
  </sheetViews>
  <sheetFormatPr defaultColWidth="9.140625" defaultRowHeight="15" x14ac:dyDescent="0.25"/>
  <cols>
    <col min="1" max="1" width="26.7109375" style="1" customWidth="1"/>
    <col min="2" max="2" width="14.85546875" style="1" customWidth="1"/>
    <col min="3" max="14" width="20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x14ac:dyDescent="0.25">
      <c r="A4" s="168" t="s">
        <v>38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21" ht="18.75" customHeight="1" x14ac:dyDescent="0.25">
      <c r="A5" s="168"/>
      <c r="B5" s="20" t="s">
        <v>15</v>
      </c>
      <c r="C5" s="7">
        <v>22844</v>
      </c>
      <c r="D5" s="7">
        <v>21887</v>
      </c>
      <c r="E5" s="7">
        <v>20423</v>
      </c>
      <c r="F5" s="7">
        <v>3490</v>
      </c>
      <c r="G5" s="7">
        <v>10730</v>
      </c>
      <c r="H5" s="41">
        <v>7111</v>
      </c>
      <c r="I5" s="41">
        <v>10708</v>
      </c>
      <c r="J5" s="41">
        <v>8832</v>
      </c>
      <c r="K5" s="41">
        <v>12716</v>
      </c>
      <c r="L5" s="41">
        <v>14851</v>
      </c>
      <c r="M5" s="41">
        <v>19956</v>
      </c>
      <c r="N5" s="41">
        <v>23253</v>
      </c>
    </row>
    <row r="6" spans="1:21" ht="18.75" customHeight="1" x14ac:dyDescent="0.25">
      <c r="A6" s="168"/>
      <c r="B6" s="20" t="s">
        <v>16</v>
      </c>
      <c r="C6" s="7">
        <v>2340247.0000000005</v>
      </c>
      <c r="D6" s="7">
        <v>1721062</v>
      </c>
      <c r="E6" s="7">
        <v>2171729.0000000005</v>
      </c>
      <c r="F6" s="7">
        <v>1447878.0000000002</v>
      </c>
      <c r="G6" s="7">
        <v>967843.00000000012</v>
      </c>
      <c r="H6" s="41">
        <v>773355</v>
      </c>
      <c r="I6" s="41">
        <v>710941</v>
      </c>
      <c r="J6" s="41">
        <v>760173</v>
      </c>
      <c r="K6" s="41">
        <v>995335</v>
      </c>
      <c r="L6" s="41">
        <v>1620012.0000000002</v>
      </c>
      <c r="M6" s="41">
        <v>1852094</v>
      </c>
      <c r="N6" s="41">
        <v>2609456</v>
      </c>
    </row>
    <row r="7" spans="1:21" ht="18.75" customHeight="1" x14ac:dyDescent="0.25">
      <c r="A7" s="168"/>
      <c r="B7" s="20" t="s">
        <v>17</v>
      </c>
      <c r="C7" s="7">
        <v>798358</v>
      </c>
      <c r="D7" s="7">
        <v>633947</v>
      </c>
      <c r="E7" s="7">
        <v>651986</v>
      </c>
      <c r="F7" s="7">
        <v>375371</v>
      </c>
      <c r="G7" s="7">
        <v>244830</v>
      </c>
      <c r="H7" s="41">
        <v>202511</v>
      </c>
      <c r="I7" s="41">
        <v>174330</v>
      </c>
      <c r="J7" s="41">
        <v>216126</v>
      </c>
      <c r="K7" s="41">
        <v>253267</v>
      </c>
      <c r="L7" s="41">
        <v>436175</v>
      </c>
      <c r="M7" s="41">
        <v>694314</v>
      </c>
      <c r="N7" s="41">
        <v>898747</v>
      </c>
    </row>
    <row r="8" spans="1:21" ht="18.75" customHeight="1" x14ac:dyDescent="0.25">
      <c r="A8" s="168"/>
      <c r="B8" s="20" t="s">
        <v>18</v>
      </c>
      <c r="C8" s="7">
        <v>315837</v>
      </c>
      <c r="D8" s="7">
        <v>236097</v>
      </c>
      <c r="E8" s="7">
        <v>229029</v>
      </c>
      <c r="F8" s="7">
        <v>230475</v>
      </c>
      <c r="G8" s="7">
        <v>165254</v>
      </c>
      <c r="H8" s="41">
        <v>129769</v>
      </c>
      <c r="I8" s="41">
        <v>161970</v>
      </c>
      <c r="J8" s="41">
        <v>72819</v>
      </c>
      <c r="K8" s="41">
        <v>151549</v>
      </c>
      <c r="L8" s="41">
        <v>184430.00000000003</v>
      </c>
      <c r="M8" s="41">
        <v>248849</v>
      </c>
      <c r="N8" s="41">
        <v>325020.99999999994</v>
      </c>
    </row>
    <row r="9" spans="1:21" ht="18.75" customHeight="1" thickBot="1" x14ac:dyDescent="0.3">
      <c r="A9" s="168"/>
      <c r="B9" s="22" t="s">
        <v>19</v>
      </c>
      <c r="C9" s="14">
        <v>15478</v>
      </c>
      <c r="D9" s="14">
        <v>14956</v>
      </c>
      <c r="E9" s="14">
        <v>12962</v>
      </c>
      <c r="F9" s="14">
        <v>12362</v>
      </c>
      <c r="G9" s="7">
        <v>8569</v>
      </c>
      <c r="H9" s="41">
        <v>10221</v>
      </c>
      <c r="I9" s="41">
        <v>8064</v>
      </c>
      <c r="J9" s="42">
        <v>9231</v>
      </c>
      <c r="K9" s="42">
        <v>9380</v>
      </c>
      <c r="L9" s="42">
        <v>9070</v>
      </c>
      <c r="M9" s="42">
        <v>11050</v>
      </c>
      <c r="N9" s="42">
        <v>11803</v>
      </c>
    </row>
    <row r="10" spans="1:21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</row>
    <row r="11" spans="1:21" ht="18.75" customHeight="1" thickBot="1" x14ac:dyDescent="0.3">
      <c r="A11" s="168"/>
      <c r="B11" s="96"/>
      <c r="C11" s="42">
        <v>9145</v>
      </c>
      <c r="D11" s="42">
        <v>12578</v>
      </c>
      <c r="E11" s="42">
        <v>10108</v>
      </c>
      <c r="F11" s="42">
        <v>11733</v>
      </c>
      <c r="G11" s="42">
        <v>5677</v>
      </c>
      <c r="H11" s="42">
        <v>3115</v>
      </c>
      <c r="I11" s="42">
        <v>3126</v>
      </c>
      <c r="J11" s="42">
        <v>3019</v>
      </c>
      <c r="K11" s="42">
        <v>3825</v>
      </c>
      <c r="L11" s="42">
        <v>5122</v>
      </c>
      <c r="M11" s="42">
        <v>9823</v>
      </c>
      <c r="N11" s="42">
        <v>13164</v>
      </c>
    </row>
    <row r="12" spans="1:21" ht="18.75" customHeight="1" x14ac:dyDescent="0.25">
      <c r="A12" s="132" t="s">
        <v>32</v>
      </c>
      <c r="B12" s="122" t="s">
        <v>16</v>
      </c>
      <c r="C12" s="34">
        <v>0.248</v>
      </c>
      <c r="D12" s="34">
        <v>0.183</v>
      </c>
      <c r="E12" s="34">
        <v>0.27100000000000002</v>
      </c>
      <c r="F12" s="34">
        <v>0.16700000000000001</v>
      </c>
      <c r="G12" s="34">
        <v>0.14899999999999999</v>
      </c>
      <c r="H12" s="34">
        <v>9.8000000000000004E-2</v>
      </c>
      <c r="I12" s="34">
        <v>0.114</v>
      </c>
      <c r="J12" s="34">
        <v>0.09</v>
      </c>
      <c r="K12" s="34">
        <v>0.26</v>
      </c>
      <c r="L12" s="34">
        <v>0.23699999999999999</v>
      </c>
      <c r="M12" s="34">
        <v>0.20699999999999999</v>
      </c>
      <c r="N12" s="36">
        <v>0.27600000000000002</v>
      </c>
      <c r="S12" s="65"/>
      <c r="U12" s="67"/>
    </row>
    <row r="13" spans="1:21" ht="18.75" customHeight="1" x14ac:dyDescent="0.25">
      <c r="A13" s="133"/>
      <c r="B13" s="128" t="s">
        <v>40</v>
      </c>
      <c r="C13" s="46">
        <v>0.04</v>
      </c>
      <c r="D13" s="46">
        <v>4.4999999999999998E-2</v>
      </c>
      <c r="E13" s="46">
        <v>4.7E-2</v>
      </c>
      <c r="F13" s="46">
        <v>4.0000000000000001E-3</v>
      </c>
      <c r="G13" s="46">
        <v>7.0000000000000001E-3</v>
      </c>
      <c r="H13" s="46">
        <v>8.0000000000000002E-3</v>
      </c>
      <c r="I13" s="46">
        <v>1.2999999999999999E-2</v>
      </c>
      <c r="J13" s="46">
        <v>5.0000000000000001E-3</v>
      </c>
      <c r="K13" s="46">
        <v>3.2000000000000001E-2</v>
      </c>
      <c r="L13" s="46">
        <v>3.5999999999999997E-2</v>
      </c>
      <c r="M13" s="46">
        <v>3.9E-2</v>
      </c>
      <c r="N13" s="125">
        <v>0.04</v>
      </c>
      <c r="S13" s="65"/>
    </row>
    <row r="14" spans="1:21" ht="18.75" customHeight="1" x14ac:dyDescent="0.25">
      <c r="A14" s="121"/>
      <c r="B14" s="126" t="s">
        <v>18</v>
      </c>
      <c r="C14" s="51">
        <v>2E-3</v>
      </c>
      <c r="D14" s="51">
        <v>2E-3</v>
      </c>
      <c r="E14" s="51">
        <v>2E-3</v>
      </c>
      <c r="F14" s="51">
        <v>0</v>
      </c>
      <c r="G14" s="51">
        <v>0</v>
      </c>
      <c r="H14" s="51">
        <v>0</v>
      </c>
      <c r="I14" s="51"/>
      <c r="J14" s="51"/>
      <c r="K14" s="51">
        <v>1E-3</v>
      </c>
      <c r="L14" s="51">
        <v>2E-3</v>
      </c>
      <c r="M14" s="51">
        <v>2E-3</v>
      </c>
      <c r="N14" s="127">
        <v>2E-3</v>
      </c>
      <c r="S14" s="65"/>
    </row>
    <row r="15" spans="1:21" ht="18.75" customHeight="1" thickBot="1" x14ac:dyDescent="0.3">
      <c r="A15" s="172" t="s">
        <v>21</v>
      </c>
      <c r="B15" s="173"/>
      <c r="C15" s="24">
        <f t="shared" ref="C15:N15" si="0">SUM(C5:C9,C11)</f>
        <v>3501909.0000000005</v>
      </c>
      <c r="D15" s="24">
        <f t="shared" si="0"/>
        <v>2640527</v>
      </c>
      <c r="E15" s="24">
        <f t="shared" si="0"/>
        <v>3096237.0000000005</v>
      </c>
      <c r="F15" s="24">
        <f t="shared" si="0"/>
        <v>2081309.0000000002</v>
      </c>
      <c r="G15" s="24">
        <f t="shared" si="0"/>
        <v>1402903</v>
      </c>
      <c r="H15" s="24">
        <f t="shared" si="0"/>
        <v>1126082</v>
      </c>
      <c r="I15" s="24">
        <f t="shared" si="0"/>
        <v>1069139</v>
      </c>
      <c r="J15" s="24">
        <f t="shared" si="0"/>
        <v>1070200</v>
      </c>
      <c r="K15" s="24">
        <f t="shared" si="0"/>
        <v>1426072</v>
      </c>
      <c r="L15" s="24">
        <f t="shared" si="0"/>
        <v>2269660.0000000005</v>
      </c>
      <c r="M15" s="24">
        <f t="shared" si="0"/>
        <v>2836086</v>
      </c>
      <c r="N15" s="24">
        <f t="shared" si="0"/>
        <v>3881444</v>
      </c>
      <c r="S15" s="65"/>
    </row>
    <row r="16" spans="1:21" s="10" customFormat="1" ht="37.5" customHeight="1" x14ac:dyDescent="0.25">
      <c r="A16" s="150" t="s">
        <v>28</v>
      </c>
      <c r="B16" s="25" t="s">
        <v>18</v>
      </c>
      <c r="C16" s="26">
        <v>2044</v>
      </c>
      <c r="D16" s="26">
        <v>753</v>
      </c>
      <c r="E16" s="26">
        <v>626</v>
      </c>
      <c r="F16" s="26">
        <v>709</v>
      </c>
      <c r="G16" s="26">
        <v>486</v>
      </c>
      <c r="H16" s="26">
        <v>1071</v>
      </c>
      <c r="I16" s="26">
        <v>465</v>
      </c>
      <c r="J16" s="26">
        <v>474</v>
      </c>
      <c r="K16" s="26">
        <v>1399</v>
      </c>
      <c r="L16" s="26">
        <v>916</v>
      </c>
      <c r="M16" s="26">
        <v>1507</v>
      </c>
      <c r="N16" s="26">
        <v>2276</v>
      </c>
      <c r="S16" s="66"/>
      <c r="U16" s="67"/>
    </row>
    <row r="17" spans="1:21" s="10" customFormat="1" ht="34.5" customHeight="1" thickBot="1" x14ac:dyDescent="0.3">
      <c r="A17" s="151"/>
      <c r="B17" s="28" t="s">
        <v>19</v>
      </c>
      <c r="C17" s="23">
        <v>989</v>
      </c>
      <c r="D17" s="23">
        <v>766</v>
      </c>
      <c r="E17" s="23">
        <v>710</v>
      </c>
      <c r="F17" s="23">
        <v>708</v>
      </c>
      <c r="G17" s="23">
        <v>501</v>
      </c>
      <c r="H17" s="23">
        <v>547</v>
      </c>
      <c r="I17" s="23">
        <v>653</v>
      </c>
      <c r="J17" s="23">
        <v>465</v>
      </c>
      <c r="K17" s="23">
        <v>642</v>
      </c>
      <c r="L17" s="23">
        <v>564</v>
      </c>
      <c r="M17" s="23">
        <v>596</v>
      </c>
      <c r="N17" s="23">
        <v>596</v>
      </c>
      <c r="S17" s="66"/>
      <c r="U17" s="67"/>
    </row>
    <row r="18" spans="1:21" s="10" customFormat="1" ht="22.5" customHeight="1" thickBot="1" x14ac:dyDescent="0.3">
      <c r="A18" s="152" t="s">
        <v>21</v>
      </c>
      <c r="B18" s="153"/>
      <c r="C18" s="30">
        <f>C16+C17</f>
        <v>3033</v>
      </c>
      <c r="D18" s="30">
        <f t="shared" ref="D18:N18" si="1">D16+D17</f>
        <v>1519</v>
      </c>
      <c r="E18" s="30">
        <f t="shared" si="1"/>
        <v>1336</v>
      </c>
      <c r="F18" s="30">
        <f t="shared" si="1"/>
        <v>1417</v>
      </c>
      <c r="G18" s="30">
        <f t="shared" si="1"/>
        <v>987</v>
      </c>
      <c r="H18" s="30">
        <f>H16+H17</f>
        <v>1618</v>
      </c>
      <c r="I18" s="30">
        <f>I16+I17</f>
        <v>1118</v>
      </c>
      <c r="J18" s="30">
        <f>J16+J17</f>
        <v>939</v>
      </c>
      <c r="K18" s="30">
        <f>K16+K17</f>
        <v>2041</v>
      </c>
      <c r="L18" s="30">
        <f t="shared" si="1"/>
        <v>1480</v>
      </c>
      <c r="M18" s="30">
        <f t="shared" si="1"/>
        <v>2103</v>
      </c>
      <c r="N18" s="31">
        <f t="shared" si="1"/>
        <v>2872</v>
      </c>
      <c r="S18" s="66"/>
    </row>
    <row r="19" spans="1:21" s="10" customFormat="1" ht="22.5" customHeight="1" thickBot="1" x14ac:dyDescent="0.3">
      <c r="A19" s="152" t="s">
        <v>27</v>
      </c>
      <c r="B19" s="153"/>
      <c r="C19" s="30">
        <f>C15+C18</f>
        <v>3504942.0000000005</v>
      </c>
      <c r="D19" s="30">
        <f t="shared" ref="D19:N19" si="2">D15+D18</f>
        <v>2642046</v>
      </c>
      <c r="E19" s="30">
        <f t="shared" si="2"/>
        <v>3097573.0000000005</v>
      </c>
      <c r="F19" s="30">
        <f t="shared" si="2"/>
        <v>2082726.0000000002</v>
      </c>
      <c r="G19" s="30">
        <f t="shared" si="2"/>
        <v>1403890</v>
      </c>
      <c r="H19" s="30">
        <f>H15+H18</f>
        <v>1127700</v>
      </c>
      <c r="I19" s="30">
        <f>I15+I18</f>
        <v>1070257</v>
      </c>
      <c r="J19" s="30">
        <f>J15+J18</f>
        <v>1071139</v>
      </c>
      <c r="K19" s="30">
        <f>K15+K18</f>
        <v>1428113</v>
      </c>
      <c r="L19" s="30">
        <f t="shared" si="2"/>
        <v>2271140.0000000005</v>
      </c>
      <c r="M19" s="30">
        <f t="shared" si="2"/>
        <v>2838189</v>
      </c>
      <c r="N19" s="31">
        <f t="shared" si="2"/>
        <v>3884316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7"/>
      <c r="G24" s="89"/>
      <c r="H24" s="58"/>
      <c r="I24" s="54"/>
      <c r="K24" s="65"/>
    </row>
    <row r="25" spans="1:21" ht="22.5" customHeight="1" x14ac:dyDescent="0.25">
      <c r="E25" s="63"/>
      <c r="F25" s="88"/>
      <c r="G25" s="88"/>
      <c r="I25" s="54"/>
      <c r="K25" s="65"/>
    </row>
    <row r="26" spans="1:21" ht="22.5" customHeight="1" x14ac:dyDescent="0.25">
      <c r="E26" s="63"/>
      <c r="F26" s="88"/>
      <c r="G26" s="88"/>
      <c r="I26" s="54"/>
      <c r="K26" s="65"/>
    </row>
    <row r="27" spans="1:21" ht="22.5" customHeight="1" x14ac:dyDescent="0.25">
      <c r="E27" s="63"/>
      <c r="F27" s="88"/>
      <c r="G27" s="88"/>
      <c r="K27" s="65"/>
    </row>
    <row r="28" spans="1:21" ht="22.5" customHeight="1" x14ac:dyDescent="0.25">
      <c r="E28" s="63"/>
      <c r="F28" s="88"/>
      <c r="G28" s="88"/>
    </row>
    <row r="29" spans="1:21" ht="22.5" customHeight="1" x14ac:dyDescent="0.25">
      <c r="F29" s="88"/>
      <c r="G29" s="88"/>
      <c r="H29" s="68"/>
      <c r="I29" s="68"/>
      <c r="J29" s="68"/>
      <c r="K29" s="68"/>
      <c r="L29" s="68"/>
      <c r="M29" s="68"/>
      <c r="N29" s="68"/>
      <c r="O29" s="68"/>
    </row>
    <row r="30" spans="1:21" ht="22.5" customHeight="1" x14ac:dyDescent="0.25">
      <c r="F30" s="88"/>
      <c r="G30" s="88"/>
      <c r="H30" s="68"/>
      <c r="I30" s="68"/>
      <c r="J30" s="68"/>
      <c r="K30" s="68"/>
      <c r="L30" s="68"/>
      <c r="M30" s="68"/>
      <c r="N30" s="68"/>
      <c r="O30" s="68"/>
    </row>
    <row r="31" spans="1:21" ht="22.5" customHeight="1" x14ac:dyDescent="0.25">
      <c r="F31" s="88"/>
      <c r="G31" s="88"/>
      <c r="H31" s="68"/>
      <c r="I31" s="68"/>
      <c r="J31" s="90"/>
      <c r="K31" s="91"/>
      <c r="L31" s="92"/>
      <c r="M31" s="91"/>
      <c r="N31" s="68"/>
      <c r="O31" s="68"/>
    </row>
    <row r="32" spans="1:21" ht="22.5" customHeight="1" x14ac:dyDescent="0.25">
      <c r="F32" s="88"/>
      <c r="G32" s="88"/>
      <c r="H32" s="68"/>
      <c r="I32" s="68"/>
      <c r="J32" s="90"/>
      <c r="K32" s="91"/>
      <c r="L32" s="92"/>
      <c r="M32" s="91"/>
      <c r="N32" s="68"/>
      <c r="O32" s="68"/>
    </row>
    <row r="33" spans="6:15" ht="22.5" customHeight="1" x14ac:dyDescent="0.25">
      <c r="F33" s="88"/>
      <c r="G33" s="88"/>
      <c r="H33" s="68"/>
      <c r="I33" s="68"/>
      <c r="J33" s="90"/>
      <c r="K33" s="91"/>
      <c r="L33" s="92"/>
      <c r="M33" s="91"/>
      <c r="N33" s="68"/>
      <c r="O33" s="68"/>
    </row>
    <row r="34" spans="6:15" ht="22.5" customHeight="1" x14ac:dyDescent="0.25">
      <c r="F34" s="88"/>
      <c r="G34" s="88"/>
      <c r="H34" s="68"/>
      <c r="I34" s="68"/>
      <c r="J34" s="90"/>
      <c r="K34" s="68"/>
      <c r="L34" s="68"/>
      <c r="M34" s="68"/>
      <c r="N34" s="68"/>
      <c r="O34" s="68"/>
    </row>
    <row r="35" spans="6:15" ht="22.5" customHeight="1" x14ac:dyDescent="0.25">
      <c r="F35" s="88"/>
      <c r="G35" s="88"/>
      <c r="H35" s="68"/>
      <c r="I35" s="68"/>
      <c r="J35" s="90"/>
      <c r="K35" s="91"/>
      <c r="L35" s="92"/>
      <c r="M35" s="91"/>
      <c r="N35" s="68"/>
      <c r="O35" s="68"/>
    </row>
    <row r="36" spans="6:15" ht="22.5" customHeight="1" x14ac:dyDescent="0.25">
      <c r="F36" s="88"/>
      <c r="G36" s="88"/>
      <c r="H36" s="68"/>
      <c r="I36" s="68"/>
      <c r="J36" s="90"/>
      <c r="K36" s="91"/>
      <c r="L36" s="92"/>
      <c r="M36" s="91"/>
      <c r="N36" s="68"/>
      <c r="O36" s="68"/>
    </row>
    <row r="37" spans="6:15" ht="22.5" customHeight="1" x14ac:dyDescent="0.25">
      <c r="F37" s="88"/>
      <c r="G37" s="88"/>
      <c r="H37" s="68"/>
      <c r="I37" s="68"/>
      <c r="J37" s="68"/>
      <c r="K37" s="68"/>
      <c r="L37" s="68"/>
      <c r="M37" s="68"/>
      <c r="N37" s="68"/>
      <c r="O37" s="68"/>
    </row>
    <row r="38" spans="6:15" ht="22.5" customHeight="1" x14ac:dyDescent="0.25">
      <c r="F38" s="88"/>
      <c r="G38" s="88"/>
      <c r="H38" s="68"/>
      <c r="I38" s="68"/>
      <c r="J38" s="68"/>
      <c r="K38" s="68"/>
      <c r="L38" s="68"/>
      <c r="M38" s="68"/>
      <c r="N38" s="68"/>
      <c r="O38" s="68"/>
    </row>
    <row r="39" spans="6:15" ht="22.5" customHeight="1" x14ac:dyDescent="0.25">
      <c r="H39" s="68"/>
      <c r="I39" s="68"/>
      <c r="J39" s="68"/>
      <c r="K39" s="68"/>
      <c r="L39" s="68"/>
      <c r="M39" s="68"/>
      <c r="N39" s="68"/>
      <c r="O39" s="68"/>
    </row>
    <row r="40" spans="6:15" ht="22.5" customHeight="1" x14ac:dyDescent="0.25">
      <c r="H40" s="68"/>
      <c r="I40" s="68"/>
      <c r="J40" s="68"/>
      <c r="K40" s="68"/>
      <c r="L40" s="68"/>
      <c r="M40" s="68"/>
      <c r="N40" s="68"/>
      <c r="O40" s="68"/>
    </row>
    <row r="41" spans="6:15" ht="22.5" customHeight="1" x14ac:dyDescent="0.25">
      <c r="H41" s="68"/>
      <c r="I41" s="68"/>
      <c r="J41" s="68"/>
      <c r="K41" s="68"/>
      <c r="L41" s="68"/>
      <c r="M41" s="68"/>
      <c r="N41" s="68"/>
      <c r="O41" s="68"/>
    </row>
    <row r="42" spans="6:15" ht="22.5" customHeight="1" x14ac:dyDescent="0.25">
      <c r="H42" s="68"/>
      <c r="I42" s="68"/>
      <c r="J42" s="68"/>
      <c r="K42" s="68"/>
      <c r="L42" s="68"/>
      <c r="M42" s="68"/>
      <c r="N42" s="68"/>
      <c r="O42" s="68"/>
    </row>
    <row r="43" spans="6:15" ht="22.5" customHeight="1" x14ac:dyDescent="0.25">
      <c r="H43" s="68"/>
      <c r="I43" s="68"/>
      <c r="J43" s="68"/>
      <c r="K43" s="68"/>
      <c r="L43" s="68"/>
      <c r="M43" s="68"/>
      <c r="N43" s="68"/>
      <c r="O43" s="68"/>
    </row>
    <row r="44" spans="6:15" ht="22.5" customHeight="1" x14ac:dyDescent="0.25">
      <c r="H44" s="68"/>
      <c r="I44" s="68"/>
      <c r="J44" s="68"/>
      <c r="K44" s="68"/>
      <c r="L44" s="68"/>
      <c r="M44" s="68"/>
      <c r="N44" s="68"/>
      <c r="O44" s="68"/>
    </row>
    <row r="45" spans="6:15" ht="22.5" customHeight="1" x14ac:dyDescent="0.25">
      <c r="H45" s="68"/>
      <c r="I45" s="68"/>
      <c r="J45" s="68"/>
      <c r="K45" s="68"/>
      <c r="L45" s="68"/>
      <c r="M45" s="68"/>
      <c r="N45" s="68"/>
      <c r="O45" s="68"/>
    </row>
  </sheetData>
  <mergeCells count="8">
    <mergeCell ref="A18:B18"/>
    <mergeCell ref="A19:B19"/>
    <mergeCell ref="A2:N2"/>
    <mergeCell ref="A4:A11"/>
    <mergeCell ref="B4:N4"/>
    <mergeCell ref="B10:N10"/>
    <mergeCell ref="A15:B15"/>
    <mergeCell ref="A16:A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45"/>
  <sheetViews>
    <sheetView tabSelected="1" topLeftCell="E1" zoomScale="90" zoomScaleNormal="90" workbookViewId="0">
      <selection activeCell="N3" sqref="N3"/>
    </sheetView>
  </sheetViews>
  <sheetFormatPr defaultColWidth="9.140625" defaultRowHeight="15" x14ac:dyDescent="0.25"/>
  <cols>
    <col min="1" max="1" width="26.7109375" style="1" customWidth="1"/>
    <col min="2" max="2" width="14.85546875" style="1" customWidth="1"/>
    <col min="3" max="14" width="20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43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x14ac:dyDescent="0.25">
      <c r="A4" s="168" t="s">
        <v>38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21" ht="18.75" customHeight="1" x14ac:dyDescent="0.25">
      <c r="A5" s="168"/>
      <c r="B5" s="20" t="s">
        <v>15</v>
      </c>
      <c r="C5" s="7">
        <v>24130</v>
      </c>
      <c r="D5" s="7">
        <v>21820</v>
      </c>
      <c r="E5" s="7">
        <v>4145</v>
      </c>
      <c r="F5" s="7">
        <v>10143</v>
      </c>
      <c r="G5" s="7">
        <v>11826</v>
      </c>
      <c r="H5" s="41">
        <v>8365</v>
      </c>
      <c r="I5" s="41">
        <v>8441</v>
      </c>
      <c r="J5" s="41">
        <v>9384</v>
      </c>
      <c r="K5" s="41">
        <v>12613</v>
      </c>
      <c r="L5" s="41">
        <v>15959</v>
      </c>
      <c r="M5" s="41">
        <v>19817</v>
      </c>
      <c r="N5" s="41">
        <v>17546</v>
      </c>
    </row>
    <row r="6" spans="1:21" ht="18.75" customHeight="1" x14ac:dyDescent="0.25">
      <c r="A6" s="168"/>
      <c r="B6" s="20" t="s">
        <v>16</v>
      </c>
      <c r="C6" s="7">
        <v>2592390.9999999995</v>
      </c>
      <c r="D6" s="7">
        <v>2079367.0000000002</v>
      </c>
      <c r="E6" s="7">
        <v>2179044</v>
      </c>
      <c r="F6" s="7">
        <v>1573003</v>
      </c>
      <c r="G6" s="7">
        <v>1491034.9999999998</v>
      </c>
      <c r="H6" s="41">
        <v>537719</v>
      </c>
      <c r="I6" s="41">
        <v>629439</v>
      </c>
      <c r="J6" s="41">
        <v>777505.00000000012</v>
      </c>
      <c r="K6" s="41">
        <v>880939</v>
      </c>
      <c r="L6" s="41">
        <v>1530958.9999999998</v>
      </c>
      <c r="M6" s="41">
        <v>1825106</v>
      </c>
      <c r="N6" s="41">
        <v>2334450</v>
      </c>
    </row>
    <row r="7" spans="1:21" ht="18.75" customHeight="1" x14ac:dyDescent="0.25">
      <c r="A7" s="168"/>
      <c r="B7" s="20" t="s">
        <v>17</v>
      </c>
      <c r="C7" s="7">
        <v>791679</v>
      </c>
      <c r="D7" s="7">
        <v>514150</v>
      </c>
      <c r="E7" s="7">
        <v>502122</v>
      </c>
      <c r="F7" s="7">
        <v>1406302.0000000002</v>
      </c>
      <c r="G7" s="7">
        <v>1249425.0000000002</v>
      </c>
      <c r="H7" s="41">
        <v>764442</v>
      </c>
      <c r="I7" s="41">
        <v>499820.00000000006</v>
      </c>
      <c r="J7" s="41">
        <v>600724.99999999988</v>
      </c>
      <c r="K7" s="41">
        <v>869121</v>
      </c>
      <c r="L7" s="41">
        <v>1451368</v>
      </c>
      <c r="M7" s="41">
        <v>1876077</v>
      </c>
      <c r="N7" s="41">
        <v>2293198.0000000005</v>
      </c>
    </row>
    <row r="8" spans="1:21" ht="18.75" customHeight="1" x14ac:dyDescent="0.25">
      <c r="A8" s="168"/>
      <c r="B8" s="20" t="s">
        <v>18</v>
      </c>
      <c r="C8" s="7">
        <v>323304</v>
      </c>
      <c r="D8" s="7">
        <v>294770</v>
      </c>
      <c r="E8" s="7">
        <v>251440</v>
      </c>
      <c r="F8" s="7">
        <v>302504</v>
      </c>
      <c r="G8" s="7">
        <v>244919</v>
      </c>
      <c r="H8" s="41">
        <v>151492</v>
      </c>
      <c r="I8" s="41">
        <v>160881</v>
      </c>
      <c r="J8" s="41">
        <v>157110</v>
      </c>
      <c r="K8" s="41">
        <v>172192</v>
      </c>
      <c r="L8" s="41">
        <v>287789</v>
      </c>
      <c r="M8" s="41">
        <v>287482</v>
      </c>
      <c r="N8" s="41">
        <v>377518</v>
      </c>
    </row>
    <row r="9" spans="1:21" ht="18.75" customHeight="1" thickBot="1" x14ac:dyDescent="0.3">
      <c r="A9" s="168"/>
      <c r="B9" s="22" t="s">
        <v>19</v>
      </c>
      <c r="C9" s="14">
        <v>14503</v>
      </c>
      <c r="D9" s="14">
        <v>10913</v>
      </c>
      <c r="E9" s="14">
        <v>10330</v>
      </c>
      <c r="F9" s="14">
        <v>9839</v>
      </c>
      <c r="G9" s="7">
        <v>9208</v>
      </c>
      <c r="H9" s="41">
        <v>9590</v>
      </c>
      <c r="I9" s="41">
        <v>8958</v>
      </c>
      <c r="J9" s="42">
        <v>7927</v>
      </c>
      <c r="K9" s="42">
        <v>7518</v>
      </c>
      <c r="L9" s="42">
        <v>9859</v>
      </c>
      <c r="M9" s="42">
        <v>9247</v>
      </c>
      <c r="N9" s="42">
        <v>10503</v>
      </c>
    </row>
    <row r="10" spans="1:21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</row>
    <row r="11" spans="1:21" ht="18.75" customHeight="1" thickBot="1" x14ac:dyDescent="0.3">
      <c r="A11" s="168"/>
      <c r="B11" s="96"/>
      <c r="C11" s="42">
        <v>14572</v>
      </c>
      <c r="D11" s="42">
        <v>12760</v>
      </c>
      <c r="E11" s="42">
        <v>15092</v>
      </c>
      <c r="F11" s="42">
        <v>12380</v>
      </c>
      <c r="G11" s="42">
        <v>8966</v>
      </c>
      <c r="H11" s="42">
        <v>7813</v>
      </c>
      <c r="I11" s="42">
        <v>8142</v>
      </c>
      <c r="J11" s="42">
        <v>6086</v>
      </c>
      <c r="K11" s="42">
        <v>7349</v>
      </c>
      <c r="L11" s="42">
        <v>9890</v>
      </c>
      <c r="M11" s="42">
        <v>13434</v>
      </c>
      <c r="N11" s="42">
        <v>19685</v>
      </c>
    </row>
    <row r="12" spans="1:21" ht="18.75" customHeight="1" x14ac:dyDescent="0.25">
      <c r="A12" s="134" t="s">
        <v>32</v>
      </c>
      <c r="B12" s="122" t="s">
        <v>16</v>
      </c>
      <c r="C12" s="34">
        <v>0.38200000000000001</v>
      </c>
      <c r="D12" s="34">
        <v>0.42</v>
      </c>
      <c r="E12" s="34">
        <v>0.437</v>
      </c>
      <c r="F12" s="34">
        <v>0.317</v>
      </c>
      <c r="G12" s="34">
        <v>0.28299999999999997</v>
      </c>
      <c r="H12" s="34">
        <v>0.112</v>
      </c>
      <c r="I12" s="34">
        <v>7.0999999999999994E-2</v>
      </c>
      <c r="J12" s="34">
        <v>0.11799999999999999</v>
      </c>
      <c r="K12" s="34">
        <v>0.13100000000000001</v>
      </c>
      <c r="L12" s="34">
        <v>0.20599999999999999</v>
      </c>
      <c r="M12" s="34">
        <v>0.253</v>
      </c>
      <c r="N12" s="36">
        <v>0.30099999999999999</v>
      </c>
      <c r="S12" s="65"/>
      <c r="U12" s="67"/>
    </row>
    <row r="13" spans="1:21" ht="18.75" customHeight="1" x14ac:dyDescent="0.25">
      <c r="A13" s="135"/>
      <c r="B13" s="128" t="s">
        <v>40</v>
      </c>
      <c r="C13" s="46">
        <v>4.2999999999999997E-2</v>
      </c>
      <c r="D13" s="46">
        <v>4.3999999999999997E-2</v>
      </c>
      <c r="E13" s="46">
        <v>1.0999999999999999E-2</v>
      </c>
      <c r="F13" s="46">
        <v>8.0000000000000002E-3</v>
      </c>
      <c r="G13" s="46">
        <v>8.0000000000000002E-3</v>
      </c>
      <c r="H13" s="46">
        <v>8.0000000000000002E-3</v>
      </c>
      <c r="I13" s="46">
        <v>8.0000000000000002E-3</v>
      </c>
      <c r="J13" s="46">
        <v>7.0000000000000001E-3</v>
      </c>
      <c r="K13" s="46">
        <v>3.3000000000000002E-2</v>
      </c>
      <c r="L13" s="46">
        <v>4.1000000000000002E-2</v>
      </c>
      <c r="M13" s="46">
        <v>3.7999999999999999E-2</v>
      </c>
      <c r="N13" s="125">
        <v>3.2000000000000001E-2</v>
      </c>
      <c r="S13" s="65"/>
    </row>
    <row r="14" spans="1:21" ht="18.75" customHeight="1" x14ac:dyDescent="0.25">
      <c r="A14" s="121"/>
      <c r="B14" s="126" t="s">
        <v>18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127">
        <v>0</v>
      </c>
      <c r="S14" s="65"/>
    </row>
    <row r="15" spans="1:21" ht="18.75" customHeight="1" thickBot="1" x14ac:dyDescent="0.3">
      <c r="A15" s="172" t="s">
        <v>21</v>
      </c>
      <c r="B15" s="173"/>
      <c r="C15" s="24">
        <f t="shared" ref="C15:N15" si="0">SUM(C5:C9,C11)</f>
        <v>3760578.9999999995</v>
      </c>
      <c r="D15" s="24">
        <f t="shared" si="0"/>
        <v>2933780</v>
      </c>
      <c r="E15" s="24">
        <f t="shared" si="0"/>
        <v>2962173</v>
      </c>
      <c r="F15" s="24">
        <f t="shared" si="0"/>
        <v>3314171</v>
      </c>
      <c r="G15" s="24">
        <f t="shared" si="0"/>
        <v>3015379</v>
      </c>
      <c r="H15" s="24">
        <f t="shared" si="0"/>
        <v>1479421</v>
      </c>
      <c r="I15" s="24">
        <f t="shared" si="0"/>
        <v>1315681</v>
      </c>
      <c r="J15" s="24">
        <f t="shared" si="0"/>
        <v>1558737</v>
      </c>
      <c r="K15" s="24">
        <f t="shared" si="0"/>
        <v>1949732</v>
      </c>
      <c r="L15" s="24">
        <f t="shared" si="0"/>
        <v>3305824</v>
      </c>
      <c r="M15" s="24">
        <f t="shared" si="0"/>
        <v>4031163</v>
      </c>
      <c r="N15" s="24">
        <f t="shared" si="0"/>
        <v>5052900</v>
      </c>
      <c r="S15" s="65"/>
    </row>
    <row r="16" spans="1:21" s="10" customFormat="1" ht="37.5" customHeight="1" x14ac:dyDescent="0.25">
      <c r="A16" s="150" t="s">
        <v>28</v>
      </c>
      <c r="B16" s="25" t="s">
        <v>18</v>
      </c>
      <c r="C16" s="26">
        <v>2276</v>
      </c>
      <c r="D16" s="26">
        <v>1381</v>
      </c>
      <c r="E16" s="26">
        <v>532</v>
      </c>
      <c r="F16" s="26">
        <v>691</v>
      </c>
      <c r="G16" s="26">
        <v>593</v>
      </c>
      <c r="H16" s="26">
        <v>458</v>
      </c>
      <c r="I16" s="26">
        <v>517</v>
      </c>
      <c r="J16" s="136">
        <v>543</v>
      </c>
      <c r="K16" s="140"/>
      <c r="L16" s="138"/>
      <c r="M16" s="26"/>
      <c r="N16" s="26"/>
      <c r="S16" s="66"/>
      <c r="U16" s="67"/>
    </row>
    <row r="17" spans="1:21" s="10" customFormat="1" ht="34.5" customHeight="1" thickBot="1" x14ac:dyDescent="0.3">
      <c r="A17" s="151"/>
      <c r="B17" s="28" t="s">
        <v>19</v>
      </c>
      <c r="C17" s="23">
        <v>596</v>
      </c>
      <c r="D17" s="23">
        <v>454</v>
      </c>
      <c r="E17" s="23">
        <v>443</v>
      </c>
      <c r="F17" s="23">
        <v>430</v>
      </c>
      <c r="G17" s="23">
        <v>424</v>
      </c>
      <c r="H17" s="23">
        <v>502</v>
      </c>
      <c r="I17" s="23">
        <v>556</v>
      </c>
      <c r="J17" s="137">
        <v>466</v>
      </c>
      <c r="K17" s="141"/>
      <c r="L17" s="139"/>
      <c r="M17" s="23"/>
      <c r="N17" s="23"/>
      <c r="S17" s="66"/>
      <c r="U17" s="67"/>
    </row>
    <row r="18" spans="1:21" s="10" customFormat="1" ht="22.5" customHeight="1" thickBot="1" x14ac:dyDescent="0.3">
      <c r="A18" s="152" t="s">
        <v>21</v>
      </c>
      <c r="B18" s="153"/>
      <c r="C18" s="30">
        <f>C16+C17</f>
        <v>2872</v>
      </c>
      <c r="D18" s="30">
        <f t="shared" ref="D18:N18" si="1">D16+D17</f>
        <v>1835</v>
      </c>
      <c r="E18" s="30">
        <f t="shared" si="1"/>
        <v>975</v>
      </c>
      <c r="F18" s="30">
        <f t="shared" si="1"/>
        <v>1121</v>
      </c>
      <c r="G18" s="30">
        <f t="shared" si="1"/>
        <v>1017</v>
      </c>
      <c r="H18" s="30">
        <f>H16+H17</f>
        <v>960</v>
      </c>
      <c r="I18" s="30">
        <f>I16+I17</f>
        <v>1073</v>
      </c>
      <c r="J18" s="30">
        <f>J16+J17</f>
        <v>1009</v>
      </c>
      <c r="K18" s="30">
        <f>K16+K17</f>
        <v>0</v>
      </c>
      <c r="L18" s="30">
        <f t="shared" si="1"/>
        <v>0</v>
      </c>
      <c r="M18" s="30">
        <f t="shared" si="1"/>
        <v>0</v>
      </c>
      <c r="N18" s="31">
        <f t="shared" si="1"/>
        <v>0</v>
      </c>
      <c r="S18" s="66"/>
    </row>
    <row r="19" spans="1:21" s="10" customFormat="1" ht="22.5" customHeight="1" thickBot="1" x14ac:dyDescent="0.3">
      <c r="A19" s="152" t="s">
        <v>27</v>
      </c>
      <c r="B19" s="153"/>
      <c r="C19" s="30">
        <f>C15+C18</f>
        <v>3763450.9999999995</v>
      </c>
      <c r="D19" s="30">
        <f t="shared" ref="D19:N19" si="2">D15+D18</f>
        <v>2935615</v>
      </c>
      <c r="E19" s="30">
        <f t="shared" si="2"/>
        <v>2963148</v>
      </c>
      <c r="F19" s="30">
        <f t="shared" si="2"/>
        <v>3315292</v>
      </c>
      <c r="G19" s="30">
        <f t="shared" si="2"/>
        <v>3016396</v>
      </c>
      <c r="H19" s="30">
        <f>H15+H18</f>
        <v>1480381</v>
      </c>
      <c r="I19" s="30">
        <f>I15+I18</f>
        <v>1316754</v>
      </c>
      <c r="J19" s="30">
        <f>J15+J18</f>
        <v>1559746</v>
      </c>
      <c r="K19" s="30">
        <f>K15+K18</f>
        <v>1949732</v>
      </c>
      <c r="L19" s="30">
        <f t="shared" si="2"/>
        <v>3305824</v>
      </c>
      <c r="M19" s="30">
        <f t="shared" si="2"/>
        <v>4031163</v>
      </c>
      <c r="N19" s="31">
        <f t="shared" si="2"/>
        <v>5052900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7"/>
      <c r="G24" s="89"/>
      <c r="H24" s="58"/>
      <c r="I24" s="54"/>
      <c r="K24" s="65"/>
    </row>
    <row r="25" spans="1:21" ht="22.5" customHeight="1" x14ac:dyDescent="0.25">
      <c r="E25" s="63"/>
      <c r="F25" s="88"/>
      <c r="G25" s="88"/>
      <c r="I25" s="54"/>
      <c r="K25" s="65"/>
    </row>
    <row r="26" spans="1:21" ht="22.5" customHeight="1" x14ac:dyDescent="0.25">
      <c r="E26" s="63"/>
      <c r="F26" s="88"/>
      <c r="G26" s="88"/>
      <c r="I26" s="54"/>
      <c r="K26" s="65"/>
    </row>
    <row r="27" spans="1:21" ht="22.5" customHeight="1" x14ac:dyDescent="0.25">
      <c r="E27" s="63"/>
      <c r="F27" s="88"/>
      <c r="G27" s="88"/>
      <c r="K27" s="65"/>
    </row>
    <row r="28" spans="1:21" ht="22.5" customHeight="1" x14ac:dyDescent="0.25">
      <c r="E28" s="63"/>
      <c r="F28" s="88"/>
      <c r="G28" s="88"/>
    </row>
    <row r="29" spans="1:21" ht="22.5" customHeight="1" x14ac:dyDescent="0.25">
      <c r="F29" s="88"/>
      <c r="G29" s="88"/>
      <c r="H29" s="68"/>
      <c r="I29" s="68"/>
      <c r="J29" s="68"/>
      <c r="K29" s="68"/>
      <c r="L29" s="68"/>
      <c r="M29" s="68"/>
      <c r="N29" s="68"/>
      <c r="O29" s="68"/>
    </row>
    <row r="30" spans="1:21" ht="22.5" customHeight="1" x14ac:dyDescent="0.25">
      <c r="F30" s="88"/>
      <c r="G30" s="88"/>
      <c r="H30" s="68"/>
      <c r="I30" s="68"/>
      <c r="J30" s="68"/>
      <c r="K30" s="68"/>
      <c r="L30" s="68"/>
      <c r="M30" s="68"/>
      <c r="N30" s="68"/>
      <c r="O30" s="68"/>
    </row>
    <row r="31" spans="1:21" ht="22.5" customHeight="1" x14ac:dyDescent="0.25">
      <c r="F31" s="88"/>
      <c r="G31" s="88"/>
      <c r="H31" s="68"/>
      <c r="I31" s="68"/>
      <c r="J31" s="90"/>
      <c r="K31" s="91"/>
      <c r="L31" s="92"/>
      <c r="M31" s="91"/>
      <c r="N31" s="68"/>
      <c r="O31" s="68"/>
    </row>
    <row r="32" spans="1:21" ht="22.5" customHeight="1" x14ac:dyDescent="0.25">
      <c r="F32" s="88"/>
      <c r="G32" s="88"/>
      <c r="H32" s="68"/>
      <c r="I32" s="68"/>
      <c r="J32" s="90"/>
      <c r="K32" s="91"/>
      <c r="L32" s="92"/>
      <c r="M32" s="91"/>
      <c r="N32" s="68"/>
      <c r="O32" s="68"/>
    </row>
    <row r="33" spans="6:15" ht="22.5" customHeight="1" x14ac:dyDescent="0.25">
      <c r="F33" s="88"/>
      <c r="G33" s="88"/>
      <c r="H33" s="68"/>
      <c r="I33" s="68"/>
      <c r="J33" s="90"/>
      <c r="K33" s="91"/>
      <c r="L33" s="92"/>
      <c r="M33" s="91"/>
      <c r="N33" s="68"/>
      <c r="O33" s="68"/>
    </row>
    <row r="34" spans="6:15" ht="22.5" customHeight="1" x14ac:dyDescent="0.25">
      <c r="F34" s="88"/>
      <c r="G34" s="88"/>
      <c r="H34" s="68"/>
      <c r="I34" s="68"/>
      <c r="J34" s="90"/>
      <c r="K34" s="68"/>
      <c r="L34" s="68"/>
      <c r="M34" s="68"/>
      <c r="N34" s="68"/>
      <c r="O34" s="68"/>
    </row>
    <row r="35" spans="6:15" ht="22.5" customHeight="1" x14ac:dyDescent="0.25">
      <c r="F35" s="88"/>
      <c r="G35" s="88"/>
      <c r="H35" s="68"/>
      <c r="I35" s="68"/>
      <c r="J35" s="90"/>
      <c r="K35" s="91"/>
      <c r="L35" s="92"/>
      <c r="M35" s="91"/>
      <c r="N35" s="68"/>
      <c r="O35" s="68"/>
    </row>
    <row r="36" spans="6:15" ht="22.5" customHeight="1" x14ac:dyDescent="0.25">
      <c r="F36" s="88"/>
      <c r="G36" s="88"/>
      <c r="H36" s="68"/>
      <c r="I36" s="68"/>
      <c r="J36" s="90"/>
      <c r="K36" s="91"/>
      <c r="L36" s="92"/>
      <c r="M36" s="91"/>
      <c r="N36" s="68"/>
      <c r="O36" s="68"/>
    </row>
    <row r="37" spans="6:15" ht="22.5" customHeight="1" x14ac:dyDescent="0.25">
      <c r="F37" s="88"/>
      <c r="G37" s="88"/>
      <c r="H37" s="68"/>
      <c r="I37" s="68"/>
      <c r="J37" s="68"/>
      <c r="K37" s="68"/>
      <c r="L37" s="68"/>
      <c r="M37" s="68"/>
      <c r="N37" s="68"/>
      <c r="O37" s="68"/>
    </row>
    <row r="38" spans="6:15" ht="22.5" customHeight="1" x14ac:dyDescent="0.25">
      <c r="F38" s="88"/>
      <c r="G38" s="88"/>
      <c r="H38" s="68"/>
      <c r="I38" s="68"/>
      <c r="J38" s="68"/>
      <c r="K38" s="68"/>
      <c r="L38" s="68"/>
      <c r="M38" s="68"/>
      <c r="N38" s="68"/>
      <c r="O38" s="68"/>
    </row>
    <row r="39" spans="6:15" ht="22.5" customHeight="1" x14ac:dyDescent="0.25">
      <c r="H39" s="68"/>
      <c r="I39" s="68"/>
      <c r="J39" s="68"/>
      <c r="K39" s="68"/>
      <c r="L39" s="68"/>
      <c r="M39" s="68"/>
      <c r="N39" s="68"/>
      <c r="O39" s="68"/>
    </row>
    <row r="40" spans="6:15" ht="22.5" customHeight="1" x14ac:dyDescent="0.25">
      <c r="H40" s="68"/>
      <c r="I40" s="68"/>
      <c r="J40" s="68"/>
      <c r="K40" s="68"/>
      <c r="L40" s="68"/>
      <c r="M40" s="68"/>
      <c r="N40" s="68"/>
      <c r="O40" s="68"/>
    </row>
    <row r="41" spans="6:15" ht="22.5" customHeight="1" x14ac:dyDescent="0.25">
      <c r="H41" s="68"/>
      <c r="I41" s="68"/>
      <c r="J41" s="68"/>
      <c r="K41" s="68"/>
      <c r="L41" s="68"/>
      <c r="M41" s="68"/>
      <c r="N41" s="68"/>
      <c r="O41" s="68"/>
    </row>
    <row r="42" spans="6:15" ht="22.5" customHeight="1" x14ac:dyDescent="0.25">
      <c r="H42" s="68"/>
      <c r="I42" s="68"/>
      <c r="J42" s="68"/>
      <c r="K42" s="68"/>
      <c r="L42" s="68"/>
      <c r="M42" s="68"/>
      <c r="N42" s="68"/>
      <c r="O42" s="68"/>
    </row>
    <row r="43" spans="6:15" ht="22.5" customHeight="1" x14ac:dyDescent="0.25">
      <c r="H43" s="68"/>
      <c r="I43" s="68"/>
      <c r="J43" s="68"/>
      <c r="K43" s="68"/>
      <c r="L43" s="68"/>
      <c r="M43" s="68"/>
      <c r="N43" s="68"/>
      <c r="O43" s="68"/>
    </row>
    <row r="44" spans="6:15" ht="22.5" customHeight="1" x14ac:dyDescent="0.25">
      <c r="H44" s="68"/>
      <c r="I44" s="68"/>
      <c r="J44" s="68"/>
      <c r="K44" s="68"/>
      <c r="L44" s="68"/>
      <c r="M44" s="68"/>
      <c r="N44" s="68"/>
      <c r="O44" s="68"/>
    </row>
    <row r="45" spans="6:15" ht="22.5" customHeight="1" x14ac:dyDescent="0.25">
      <c r="H45" s="68"/>
      <c r="I45" s="68"/>
      <c r="J45" s="68"/>
      <c r="K45" s="68"/>
      <c r="L45" s="68"/>
      <c r="M45" s="68"/>
      <c r="N45" s="68"/>
      <c r="O45" s="68"/>
    </row>
  </sheetData>
  <mergeCells count="8">
    <mergeCell ref="A18:B18"/>
    <mergeCell ref="A19:B19"/>
    <mergeCell ref="A2:N2"/>
    <mergeCell ref="A4:A11"/>
    <mergeCell ref="B4:N4"/>
    <mergeCell ref="B10:N10"/>
    <mergeCell ref="A15:B15"/>
    <mergeCell ref="A16:A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E25" sqref="D25:E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42" t="s">
        <v>23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143" t="s">
        <v>25</v>
      </c>
      <c r="B4" s="145" t="s">
        <v>14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5" x14ac:dyDescent="0.25">
      <c r="A5" s="144"/>
      <c r="B5" s="6" t="s">
        <v>15</v>
      </c>
      <c r="C5" s="7">
        <v>12053</v>
      </c>
      <c r="D5" s="7">
        <v>15790</v>
      </c>
      <c r="E5" s="7">
        <v>12001</v>
      </c>
      <c r="F5" s="7">
        <v>10157</v>
      </c>
      <c r="G5" s="7">
        <v>9276</v>
      </c>
      <c r="H5" s="7">
        <v>6717</v>
      </c>
      <c r="I5" s="7">
        <v>8563</v>
      </c>
      <c r="J5" s="7">
        <v>9398</v>
      </c>
      <c r="K5" s="7">
        <v>11919</v>
      </c>
      <c r="L5" s="7">
        <v>8079</v>
      </c>
      <c r="M5" s="7">
        <v>8141</v>
      </c>
      <c r="N5" s="7">
        <v>13835</v>
      </c>
    </row>
    <row r="6" spans="1:14" ht="15" x14ac:dyDescent="0.25">
      <c r="A6" s="144"/>
      <c r="B6" s="6" t="s">
        <v>16</v>
      </c>
      <c r="C6" s="7">
        <v>2553516</v>
      </c>
      <c r="D6" s="7">
        <v>2167025</v>
      </c>
      <c r="E6" s="7">
        <v>2257185</v>
      </c>
      <c r="F6" s="7">
        <v>1773444</v>
      </c>
      <c r="G6" s="7">
        <v>1136634</v>
      </c>
      <c r="H6" s="7">
        <v>821147</v>
      </c>
      <c r="I6" s="7">
        <v>1059377</v>
      </c>
      <c r="J6" s="7">
        <v>1020598</v>
      </c>
      <c r="K6" s="7">
        <v>1493666</v>
      </c>
      <c r="L6" s="7">
        <v>2077827</v>
      </c>
      <c r="M6" s="7">
        <v>2198343</v>
      </c>
      <c r="N6" s="7">
        <v>2608930</v>
      </c>
    </row>
    <row r="7" spans="1:14" ht="15" x14ac:dyDescent="0.25">
      <c r="A7" s="144"/>
      <c r="B7" s="6" t="s">
        <v>17</v>
      </c>
      <c r="C7" s="7">
        <v>2720933</v>
      </c>
      <c r="D7" s="7">
        <v>2125212</v>
      </c>
      <c r="E7" s="7">
        <v>2175165</v>
      </c>
      <c r="F7" s="7">
        <v>1738809</v>
      </c>
      <c r="G7" s="7">
        <v>1476898</v>
      </c>
      <c r="H7" s="7">
        <v>1046144</v>
      </c>
      <c r="I7" s="7">
        <v>1158527</v>
      </c>
      <c r="J7" s="7">
        <v>1155307</v>
      </c>
      <c r="K7" s="7">
        <v>1378219</v>
      </c>
      <c r="L7" s="7">
        <v>1920353</v>
      </c>
      <c r="M7" s="7">
        <v>2243377</v>
      </c>
      <c r="N7" s="7">
        <v>2622653</v>
      </c>
    </row>
    <row r="8" spans="1:14" ht="15" x14ac:dyDescent="0.25">
      <c r="A8" s="144"/>
      <c r="B8" s="6" t="s">
        <v>18</v>
      </c>
      <c r="C8" s="7">
        <v>464378</v>
      </c>
      <c r="D8" s="7">
        <v>491877</v>
      </c>
      <c r="E8" s="7">
        <v>403757</v>
      </c>
      <c r="F8" s="7">
        <v>363469</v>
      </c>
      <c r="G8" s="7">
        <v>264454</v>
      </c>
      <c r="H8" s="7">
        <v>210015</v>
      </c>
      <c r="I8" s="7">
        <v>168299</v>
      </c>
      <c r="J8" s="7">
        <v>201054</v>
      </c>
      <c r="K8" s="7">
        <v>287621</v>
      </c>
      <c r="L8" s="7">
        <v>331188</v>
      </c>
      <c r="M8" s="7">
        <v>389170</v>
      </c>
      <c r="N8" s="7">
        <v>498267</v>
      </c>
    </row>
    <row r="9" spans="1:14" ht="15" x14ac:dyDescent="0.25">
      <c r="A9" s="144"/>
      <c r="B9" s="6" t="s">
        <v>19</v>
      </c>
      <c r="C9" s="7">
        <v>54903</v>
      </c>
      <c r="D9" s="7">
        <v>48648</v>
      </c>
      <c r="E9" s="7">
        <v>40038</v>
      </c>
      <c r="F9" s="7">
        <v>45518</v>
      </c>
      <c r="G9" s="7">
        <v>40191</v>
      </c>
      <c r="H9" s="7">
        <v>44852</v>
      </c>
      <c r="I9" s="7">
        <v>45832</v>
      </c>
      <c r="J9" s="7">
        <v>23439</v>
      </c>
      <c r="K9" s="7">
        <v>32326</v>
      </c>
      <c r="L9" s="7">
        <v>33067</v>
      </c>
      <c r="M9" s="7">
        <v>36201</v>
      </c>
      <c r="N9" s="7">
        <v>37679</v>
      </c>
    </row>
    <row r="10" spans="1:14" ht="15" x14ac:dyDescent="0.25">
      <c r="A10" s="144"/>
      <c r="B10" s="145" t="s">
        <v>20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7"/>
    </row>
    <row r="11" spans="1:14" ht="15" x14ac:dyDescent="0.25">
      <c r="A11" s="144"/>
      <c r="B11" s="8"/>
      <c r="C11" s="7">
        <v>658</v>
      </c>
      <c r="D11" s="7">
        <v>639</v>
      </c>
      <c r="E11" s="7">
        <v>571</v>
      </c>
      <c r="F11" s="7">
        <v>622</v>
      </c>
      <c r="G11" s="7">
        <v>536</v>
      </c>
      <c r="H11" s="7">
        <v>579</v>
      </c>
      <c r="I11" s="7">
        <v>729</v>
      </c>
      <c r="J11" s="7">
        <v>744</v>
      </c>
      <c r="K11" s="7"/>
      <c r="L11" s="7"/>
      <c r="M11" s="7"/>
      <c r="N11" s="7"/>
    </row>
    <row r="12" spans="1:14" ht="15" x14ac:dyDescent="0.25">
      <c r="A12" s="148" t="s">
        <v>21</v>
      </c>
      <c r="B12" s="149"/>
      <c r="C12" s="9">
        <f t="shared" ref="C12:N12" si="0">SUM(C5:C9,C11)</f>
        <v>5806441</v>
      </c>
      <c r="D12" s="9">
        <f t="shared" si="0"/>
        <v>4849191</v>
      </c>
      <c r="E12" s="9">
        <f t="shared" si="0"/>
        <v>4888717</v>
      </c>
      <c r="F12" s="9">
        <f t="shared" si="0"/>
        <v>3932019</v>
      </c>
      <c r="G12" s="9">
        <f>SUM(G5:G9,G11)</f>
        <v>2927989</v>
      </c>
      <c r="H12" s="9">
        <f t="shared" si="0"/>
        <v>2129454</v>
      </c>
      <c r="I12" s="9">
        <f t="shared" si="0"/>
        <v>2441327</v>
      </c>
      <c r="J12" s="9">
        <f t="shared" si="0"/>
        <v>2410540</v>
      </c>
      <c r="K12" s="9">
        <f t="shared" si="0"/>
        <v>3203751</v>
      </c>
      <c r="L12" s="9">
        <f t="shared" si="0"/>
        <v>4370514</v>
      </c>
      <c r="M12" s="9">
        <f t="shared" si="0"/>
        <v>4875232</v>
      </c>
      <c r="N12" s="9">
        <f t="shared" si="0"/>
        <v>5781364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zoomScale="85" zoomScaleNormal="85" workbookViewId="0">
      <selection activeCell="B36" sqref="B3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.75" thickBot="1" x14ac:dyDescent="0.3">
      <c r="A2" s="154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4" ht="15" x14ac:dyDescent="0.25">
      <c r="A4" s="155" t="s">
        <v>25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14" ht="15" x14ac:dyDescent="0.25">
      <c r="A5" s="156"/>
      <c r="B5" s="20" t="s">
        <v>15</v>
      </c>
      <c r="C5" s="7">
        <v>13183</v>
      </c>
      <c r="D5" s="7">
        <v>11199</v>
      </c>
      <c r="E5" s="7">
        <v>10407</v>
      </c>
      <c r="F5" s="7">
        <v>10943.999999999998</v>
      </c>
      <c r="G5" s="7">
        <v>7525</v>
      </c>
      <c r="H5" s="7">
        <v>8888</v>
      </c>
      <c r="I5" s="7">
        <v>7652</v>
      </c>
      <c r="J5" s="7">
        <v>8164</v>
      </c>
      <c r="K5" s="7">
        <v>10449</v>
      </c>
      <c r="L5" s="7">
        <v>11571</v>
      </c>
      <c r="M5" s="7">
        <v>9799.9999999999982</v>
      </c>
      <c r="N5" s="21">
        <v>15106</v>
      </c>
    </row>
    <row r="6" spans="1:14" ht="15" x14ac:dyDescent="0.25">
      <c r="A6" s="156"/>
      <c r="B6" s="20" t="s">
        <v>16</v>
      </c>
      <c r="C6" s="7">
        <f>C24</f>
        <v>637365.99999999907</v>
      </c>
      <c r="D6" s="7">
        <f t="shared" ref="D6:N6" si="0">D24</f>
        <v>598017.30726000061</v>
      </c>
      <c r="E6" s="7">
        <f t="shared" si="0"/>
        <v>709999.81085000001</v>
      </c>
      <c r="F6" s="7">
        <f t="shared" si="0"/>
        <v>578860.64949999982</v>
      </c>
      <c r="G6" s="7">
        <f t="shared" si="0"/>
        <v>611587.30660000024</v>
      </c>
      <c r="H6" s="7">
        <f t="shared" si="0"/>
        <v>719265.44229999976</v>
      </c>
      <c r="I6" s="7">
        <f t="shared" si="0"/>
        <v>261580.75149999978</v>
      </c>
      <c r="J6" s="7">
        <f t="shared" si="0"/>
        <v>613954.24139999971</v>
      </c>
      <c r="K6" s="7">
        <f t="shared" si="0"/>
        <v>1264947.9999999998</v>
      </c>
      <c r="L6" s="7">
        <f t="shared" si="0"/>
        <v>2028953.9999999995</v>
      </c>
      <c r="M6" s="7">
        <f t="shared" si="0"/>
        <v>2138600</v>
      </c>
      <c r="N6" s="21">
        <f t="shared" si="0"/>
        <v>2567299.0000000009</v>
      </c>
    </row>
    <row r="7" spans="1:14" ht="15" x14ac:dyDescent="0.25">
      <c r="A7" s="156"/>
      <c r="B7" s="20" t="s">
        <v>17</v>
      </c>
      <c r="C7" s="7">
        <v>2727634</v>
      </c>
      <c r="D7" s="7">
        <v>2235698.0000000005</v>
      </c>
      <c r="E7" s="7">
        <v>2179828</v>
      </c>
      <c r="F7" s="7">
        <v>1646691</v>
      </c>
      <c r="G7" s="7">
        <v>1254336</v>
      </c>
      <c r="H7" s="7">
        <v>678031.99999999988</v>
      </c>
      <c r="I7" s="7">
        <v>1037953</v>
      </c>
      <c r="J7" s="7">
        <v>1116208.9999999998</v>
      </c>
      <c r="K7" s="7">
        <v>1336932.9999999998</v>
      </c>
      <c r="L7" s="7">
        <v>1976808</v>
      </c>
      <c r="M7" s="7">
        <v>2411165.9999999995</v>
      </c>
      <c r="N7" s="21">
        <v>2654157</v>
      </c>
    </row>
    <row r="8" spans="1:14" ht="15" x14ac:dyDescent="0.25">
      <c r="A8" s="156"/>
      <c r="B8" s="20" t="s">
        <v>18</v>
      </c>
      <c r="C8" s="7">
        <v>500036</v>
      </c>
      <c r="D8" s="7">
        <v>464280.00000000006</v>
      </c>
      <c r="E8" s="7">
        <v>375355</v>
      </c>
      <c r="F8" s="7">
        <v>309260</v>
      </c>
      <c r="G8" s="7">
        <v>221145</v>
      </c>
      <c r="H8" s="7">
        <v>175942</v>
      </c>
      <c r="I8" s="7">
        <v>165074</v>
      </c>
      <c r="J8" s="7">
        <v>233676</v>
      </c>
      <c r="K8" s="7">
        <v>303634</v>
      </c>
      <c r="L8" s="7">
        <v>314813.99999999994</v>
      </c>
      <c r="M8" s="7">
        <v>472086</v>
      </c>
      <c r="N8" s="21">
        <v>375920</v>
      </c>
    </row>
    <row r="9" spans="1:14" ht="15.75" thickBot="1" x14ac:dyDescent="0.3">
      <c r="A9" s="156"/>
      <c r="B9" s="22" t="s">
        <v>19</v>
      </c>
      <c r="C9" s="14">
        <v>42558</v>
      </c>
      <c r="D9" s="14">
        <v>37818</v>
      </c>
      <c r="E9" s="14">
        <v>36253</v>
      </c>
      <c r="F9" s="14">
        <v>35571</v>
      </c>
      <c r="G9" s="14">
        <v>31148</v>
      </c>
      <c r="H9" s="14">
        <v>31461</v>
      </c>
      <c r="I9" s="14">
        <v>39191</v>
      </c>
      <c r="J9" s="14">
        <v>35743</v>
      </c>
      <c r="K9" s="14">
        <v>31308</v>
      </c>
      <c r="L9" s="14">
        <v>33975</v>
      </c>
      <c r="M9" s="14">
        <v>34373.999999999985</v>
      </c>
      <c r="N9" s="15">
        <v>35293</v>
      </c>
    </row>
    <row r="10" spans="1:14" ht="15" x14ac:dyDescent="0.25">
      <c r="A10" s="156"/>
      <c r="B10" s="161" t="s">
        <v>20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3"/>
    </row>
    <row r="11" spans="1:14" ht="15.75" thickBot="1" x14ac:dyDescent="0.3">
      <c r="A11" s="157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</row>
    <row r="12" spans="1:14" ht="15" x14ac:dyDescent="0.25">
      <c r="A12" s="166" t="s">
        <v>32</v>
      </c>
      <c r="B12" s="32" t="s">
        <v>16</v>
      </c>
      <c r="C12" s="34">
        <v>2.6080000000000001</v>
      </c>
      <c r="D12" s="34">
        <v>2.0960000000000001</v>
      </c>
      <c r="E12" s="34">
        <v>2.2810000000000001</v>
      </c>
      <c r="F12" s="34">
        <v>1.5549999999999999</v>
      </c>
      <c r="G12" s="34">
        <v>1.39</v>
      </c>
      <c r="H12" s="34">
        <v>1.5740000000000001</v>
      </c>
      <c r="I12" s="34">
        <v>0.94799999999999995</v>
      </c>
      <c r="J12" s="34">
        <v>1.615</v>
      </c>
      <c r="K12" s="34">
        <v>1.44</v>
      </c>
      <c r="L12" s="34">
        <v>2.2709999999999999</v>
      </c>
      <c r="M12" s="34">
        <v>2.355</v>
      </c>
      <c r="N12" s="36">
        <v>2.8410000000000002</v>
      </c>
    </row>
    <row r="13" spans="1:14" ht="15.75" thickBot="1" x14ac:dyDescent="0.3">
      <c r="A13" s="167"/>
      <c r="B13" s="33" t="s">
        <v>17</v>
      </c>
      <c r="C13" s="35">
        <v>2.8140000000000001</v>
      </c>
      <c r="D13" s="35">
        <v>2.68</v>
      </c>
      <c r="E13" s="35">
        <v>2.4209999999999998</v>
      </c>
      <c r="F13" s="35">
        <v>1.8480000000000001</v>
      </c>
      <c r="G13" s="35">
        <v>1.508</v>
      </c>
      <c r="H13" s="35">
        <v>0.82699999999999996</v>
      </c>
      <c r="I13" s="35">
        <v>1.232</v>
      </c>
      <c r="J13" s="35">
        <v>1.222</v>
      </c>
      <c r="K13" s="35">
        <v>1.524</v>
      </c>
      <c r="L13" s="35">
        <v>2.157</v>
      </c>
      <c r="M13" s="35">
        <v>2.585</v>
      </c>
      <c r="N13" s="37">
        <v>2.7789999999999999</v>
      </c>
    </row>
    <row r="14" spans="1:14" ht="15.75" thickBot="1" x14ac:dyDescent="0.3">
      <c r="A14" s="164" t="s">
        <v>21</v>
      </c>
      <c r="B14" s="165"/>
      <c r="C14" s="38">
        <f t="shared" ref="C14:N14" si="1">SUM(C5:C9,C11)</f>
        <v>3920776.9999999991</v>
      </c>
      <c r="D14" s="38">
        <f t="shared" si="1"/>
        <v>3347012.3072600011</v>
      </c>
      <c r="E14" s="38">
        <f t="shared" si="1"/>
        <v>3311842.81085</v>
      </c>
      <c r="F14" s="38">
        <f t="shared" si="1"/>
        <v>2581326.6494999998</v>
      </c>
      <c r="G14" s="38">
        <f>SUM(G5:G9,G11)</f>
        <v>2125741.3066000002</v>
      </c>
      <c r="H14" s="38">
        <f t="shared" si="1"/>
        <v>1613588.4422999998</v>
      </c>
      <c r="I14" s="38">
        <f t="shared" si="1"/>
        <v>1511450.7514999998</v>
      </c>
      <c r="J14" s="38">
        <f t="shared" si="1"/>
        <v>2007746.2413999995</v>
      </c>
      <c r="K14" s="38">
        <f t="shared" si="1"/>
        <v>2947271.9999999995</v>
      </c>
      <c r="L14" s="38">
        <f t="shared" si="1"/>
        <v>4366121.9999999991</v>
      </c>
      <c r="M14" s="38">
        <f t="shared" si="1"/>
        <v>5066026</v>
      </c>
      <c r="N14" s="39">
        <f t="shared" si="1"/>
        <v>5647775.0000000009</v>
      </c>
    </row>
    <row r="15" spans="1:14" s="10" customFormat="1" ht="45.75" customHeight="1" x14ac:dyDescent="0.25">
      <c r="A15" s="150" t="s">
        <v>28</v>
      </c>
      <c r="B15" s="25" t="s">
        <v>18</v>
      </c>
      <c r="C15" s="26"/>
      <c r="D15" s="26"/>
      <c r="E15" s="26"/>
      <c r="F15" s="26"/>
      <c r="G15" s="26"/>
      <c r="H15" s="26"/>
      <c r="I15" s="26"/>
      <c r="J15" s="26"/>
      <c r="K15" s="26">
        <v>276</v>
      </c>
      <c r="L15" s="26">
        <v>511</v>
      </c>
      <c r="M15" s="26">
        <v>3359</v>
      </c>
      <c r="N15" s="27">
        <v>1447</v>
      </c>
    </row>
    <row r="16" spans="1:14" s="10" customFormat="1" ht="44.25" customHeight="1" thickBot="1" x14ac:dyDescent="0.3">
      <c r="A16" s="151"/>
      <c r="B16" s="28" t="s">
        <v>19</v>
      </c>
      <c r="C16" s="23"/>
      <c r="D16" s="23"/>
      <c r="E16" s="23"/>
      <c r="F16" s="23"/>
      <c r="G16" s="23"/>
      <c r="H16" s="23"/>
      <c r="I16" s="23"/>
      <c r="J16" s="23"/>
      <c r="K16" s="23">
        <v>1950</v>
      </c>
      <c r="L16" s="23">
        <v>430</v>
      </c>
      <c r="M16" s="23">
        <v>315</v>
      </c>
      <c r="N16" s="29">
        <v>770</v>
      </c>
    </row>
    <row r="17" spans="1:14" s="10" customFormat="1" ht="22.5" customHeight="1" thickBot="1" x14ac:dyDescent="0.3">
      <c r="A17" s="152" t="s">
        <v>21</v>
      </c>
      <c r="B17" s="153"/>
      <c r="C17" s="30">
        <f>C15+C16</f>
        <v>0</v>
      </c>
      <c r="D17" s="30">
        <f t="shared" ref="D17:N17" si="2">D15+D16</f>
        <v>0</v>
      </c>
      <c r="E17" s="30">
        <f t="shared" si="2"/>
        <v>0</v>
      </c>
      <c r="F17" s="30">
        <f t="shared" si="2"/>
        <v>0</v>
      </c>
      <c r="G17" s="30">
        <f t="shared" si="2"/>
        <v>0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2226</v>
      </c>
      <c r="L17" s="30">
        <f t="shared" si="2"/>
        <v>941</v>
      </c>
      <c r="M17" s="30">
        <f t="shared" si="2"/>
        <v>3674</v>
      </c>
      <c r="N17" s="31">
        <f t="shared" si="2"/>
        <v>2217</v>
      </c>
    </row>
    <row r="18" spans="1:14" s="10" customFormat="1" ht="22.5" customHeight="1" thickBot="1" x14ac:dyDescent="0.3">
      <c r="A18" s="152" t="s">
        <v>27</v>
      </c>
      <c r="B18" s="153"/>
      <c r="C18" s="30">
        <f>C14+C17</f>
        <v>3920776.9999999991</v>
      </c>
      <c r="D18" s="30">
        <f t="shared" ref="D18:M18" si="3">D14+D17</f>
        <v>3347012.3072600011</v>
      </c>
      <c r="E18" s="30">
        <f t="shared" si="3"/>
        <v>3311842.81085</v>
      </c>
      <c r="F18" s="30">
        <f t="shared" si="3"/>
        <v>2581326.6494999998</v>
      </c>
      <c r="G18" s="30">
        <f t="shared" si="3"/>
        <v>2125741.3066000002</v>
      </c>
      <c r="H18" s="30">
        <f t="shared" si="3"/>
        <v>1613588.4422999998</v>
      </c>
      <c r="I18" s="30">
        <f t="shared" si="3"/>
        <v>1511450.7514999998</v>
      </c>
      <c r="J18" s="30">
        <f t="shared" si="3"/>
        <v>2007746.2413999995</v>
      </c>
      <c r="K18" s="30">
        <f t="shared" si="3"/>
        <v>2949497.9999999995</v>
      </c>
      <c r="L18" s="30">
        <f t="shared" si="3"/>
        <v>4367062.9999999991</v>
      </c>
      <c r="M18" s="30">
        <f t="shared" si="3"/>
        <v>5069700</v>
      </c>
      <c r="N18" s="31">
        <f>N14+N17</f>
        <v>5649992.0000000009</v>
      </c>
    </row>
    <row r="22" spans="1:14" ht="22.5" hidden="1" customHeight="1" x14ac:dyDescent="0.25">
      <c r="B22" s="1" t="s">
        <v>29</v>
      </c>
      <c r="C22" s="1">
        <v>2701405.9999999991</v>
      </c>
      <c r="D22" s="1">
        <v>1975921.3072600006</v>
      </c>
      <c r="E22" s="1">
        <v>2256105.81085</v>
      </c>
      <c r="F22" s="1">
        <v>1511395.6494999998</v>
      </c>
      <c r="G22" s="1">
        <v>1158088.3066000002</v>
      </c>
      <c r="H22" s="1">
        <v>1030009.4422999998</v>
      </c>
      <c r="I22" s="1">
        <v>841668.75149999978</v>
      </c>
      <c r="J22" s="1">
        <v>1299672.2413999997</v>
      </c>
      <c r="K22" s="1">
        <v>2088121.9999999998</v>
      </c>
      <c r="L22" s="1">
        <v>3509817.9999999995</v>
      </c>
      <c r="M22" s="1">
        <v>3704034</v>
      </c>
      <c r="N22" s="1">
        <v>4390977.0000000009</v>
      </c>
    </row>
    <row r="23" spans="1:14" ht="22.5" hidden="1" customHeight="1" x14ac:dyDescent="0.25">
      <c r="B23" s="1" t="s">
        <v>30</v>
      </c>
      <c r="C23" s="12">
        <v>2064040</v>
      </c>
      <c r="D23" s="12">
        <v>1377904</v>
      </c>
      <c r="E23" s="12">
        <v>1546106</v>
      </c>
      <c r="F23" s="12">
        <v>932535</v>
      </c>
      <c r="G23" s="12">
        <v>546501</v>
      </c>
      <c r="H23" s="12">
        <v>310744</v>
      </c>
      <c r="I23" s="12">
        <v>580088</v>
      </c>
      <c r="J23" s="12">
        <v>685718</v>
      </c>
      <c r="K23" s="12">
        <v>823174</v>
      </c>
      <c r="L23" s="12">
        <v>1480864</v>
      </c>
      <c r="M23" s="12">
        <v>1565434</v>
      </c>
      <c r="N23" s="12">
        <v>1823678</v>
      </c>
    </row>
    <row r="24" spans="1:14" ht="22.5" hidden="1" customHeight="1" x14ac:dyDescent="0.25">
      <c r="B24" s="1" t="s">
        <v>31</v>
      </c>
      <c r="C24" s="13">
        <f>C22-C23</f>
        <v>637365.99999999907</v>
      </c>
      <c r="D24" s="13">
        <f t="shared" ref="D24:N24" si="4">D22-D23</f>
        <v>598017.30726000061</v>
      </c>
      <c r="E24" s="13">
        <f t="shared" si="4"/>
        <v>709999.81085000001</v>
      </c>
      <c r="F24" s="13">
        <f t="shared" si="4"/>
        <v>578860.64949999982</v>
      </c>
      <c r="G24" s="13">
        <f t="shared" si="4"/>
        <v>611587.30660000024</v>
      </c>
      <c r="H24" s="13">
        <f t="shared" si="4"/>
        <v>719265.44229999976</v>
      </c>
      <c r="I24" s="13">
        <f t="shared" si="4"/>
        <v>261580.75149999978</v>
      </c>
      <c r="J24" s="13">
        <f t="shared" si="4"/>
        <v>613954.24139999971</v>
      </c>
      <c r="K24" s="13">
        <f t="shared" si="4"/>
        <v>1264947.9999999998</v>
      </c>
      <c r="L24" s="13">
        <f t="shared" si="4"/>
        <v>2028953.9999999995</v>
      </c>
      <c r="M24" s="13">
        <f t="shared" si="4"/>
        <v>2138600</v>
      </c>
      <c r="N24" s="13">
        <f t="shared" si="4"/>
        <v>2567299.0000000009</v>
      </c>
    </row>
  </sheetData>
  <mergeCells count="9">
    <mergeCell ref="A15:A16"/>
    <mergeCell ref="A17:B17"/>
    <mergeCell ref="A18:B18"/>
    <mergeCell ref="A2:N2"/>
    <mergeCell ref="A4:A11"/>
    <mergeCell ref="B4:N4"/>
    <mergeCell ref="B10:N10"/>
    <mergeCell ref="A14:B14"/>
    <mergeCell ref="A12: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7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6" sqref="N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26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68" t="s">
        <v>33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21" ht="15" x14ac:dyDescent="0.25">
      <c r="A5" s="168"/>
      <c r="B5" s="20" t="s">
        <v>15</v>
      </c>
      <c r="C5" s="7">
        <v>13132.000000000002</v>
      </c>
      <c r="D5" s="7">
        <v>16804.000000000004</v>
      </c>
      <c r="E5" s="11">
        <v>13651</v>
      </c>
      <c r="F5" s="7">
        <v>12521</v>
      </c>
      <c r="G5" s="41">
        <v>9695</v>
      </c>
      <c r="H5" s="11">
        <v>8914</v>
      </c>
      <c r="I5" s="11">
        <v>7143</v>
      </c>
      <c r="J5" s="11">
        <v>10452</v>
      </c>
      <c r="K5" s="11">
        <v>12606.504560000001</v>
      </c>
      <c r="L5" s="11">
        <v>13085</v>
      </c>
      <c r="M5" s="11">
        <v>13850</v>
      </c>
      <c r="N5" s="11">
        <v>5337.0000000000009</v>
      </c>
    </row>
    <row r="6" spans="1:21" ht="15" x14ac:dyDescent="0.25">
      <c r="A6" s="168"/>
      <c r="B6" s="20" t="s">
        <v>16</v>
      </c>
      <c r="C6" s="7">
        <v>2426063</v>
      </c>
      <c r="D6" s="7">
        <v>1839420.9999999995</v>
      </c>
      <c r="E6" s="7">
        <v>2107797</v>
      </c>
      <c r="F6" s="7">
        <v>1372243</v>
      </c>
      <c r="G6" s="41">
        <v>742109</v>
      </c>
      <c r="H6" s="11">
        <v>945841</v>
      </c>
      <c r="I6" s="11">
        <v>680269</v>
      </c>
      <c r="J6" s="11">
        <v>863024</v>
      </c>
      <c r="K6" s="11">
        <v>1265905.6470999988</v>
      </c>
      <c r="L6" s="11">
        <v>1846312</v>
      </c>
      <c r="M6" s="11">
        <v>2165826</v>
      </c>
      <c r="N6" s="11">
        <v>2658937</v>
      </c>
    </row>
    <row r="7" spans="1:21" ht="15" x14ac:dyDescent="0.25">
      <c r="A7" s="168"/>
      <c r="B7" s="20" t="s">
        <v>17</v>
      </c>
      <c r="C7" s="7">
        <v>2583631</v>
      </c>
      <c r="D7" s="7">
        <v>2040286</v>
      </c>
      <c r="E7" s="11">
        <v>2192011</v>
      </c>
      <c r="F7" s="7">
        <v>1504293</v>
      </c>
      <c r="G7" s="41">
        <v>1166668</v>
      </c>
      <c r="H7" s="11">
        <v>846578</v>
      </c>
      <c r="I7" s="43">
        <v>705304</v>
      </c>
      <c r="J7" s="11">
        <v>957819</v>
      </c>
      <c r="K7" s="11">
        <v>1089428.6099600065</v>
      </c>
      <c r="L7" s="11">
        <v>1729149</v>
      </c>
      <c r="M7" s="11">
        <v>2432239</v>
      </c>
      <c r="N7" s="11">
        <v>2879216</v>
      </c>
    </row>
    <row r="8" spans="1:21" ht="15" x14ac:dyDescent="0.25">
      <c r="A8" s="168"/>
      <c r="B8" s="20" t="s">
        <v>18</v>
      </c>
      <c r="C8" s="7">
        <v>414248</v>
      </c>
      <c r="D8" s="7">
        <v>425289</v>
      </c>
      <c r="E8" s="11">
        <v>358310</v>
      </c>
      <c r="F8" s="7">
        <v>301857</v>
      </c>
      <c r="G8" s="41">
        <v>220285</v>
      </c>
      <c r="H8" s="11">
        <v>182067</v>
      </c>
      <c r="I8" s="11">
        <v>148279</v>
      </c>
      <c r="J8" s="11">
        <v>192236</v>
      </c>
      <c r="K8" s="11">
        <v>248153.02120000025</v>
      </c>
      <c r="L8" s="11">
        <v>281106</v>
      </c>
      <c r="M8" s="11">
        <v>351676</v>
      </c>
      <c r="N8" s="11">
        <v>377748.99999999994</v>
      </c>
    </row>
    <row r="9" spans="1:21" ht="15.75" thickBot="1" x14ac:dyDescent="0.3">
      <c r="A9" s="168"/>
      <c r="B9" s="22" t="s">
        <v>19</v>
      </c>
      <c r="C9" s="14">
        <v>40910.000000000007</v>
      </c>
      <c r="D9" s="14">
        <v>36769.999999999993</v>
      </c>
      <c r="E9" s="23">
        <v>32396</v>
      </c>
      <c r="F9" s="14">
        <v>45849</v>
      </c>
      <c r="G9" s="42">
        <v>32263</v>
      </c>
      <c r="H9" s="23">
        <v>38809</v>
      </c>
      <c r="I9" s="23">
        <v>48263</v>
      </c>
      <c r="J9" s="23">
        <v>28791</v>
      </c>
      <c r="K9" s="23">
        <v>67960.570000000007</v>
      </c>
      <c r="L9" s="23">
        <v>36937</v>
      </c>
      <c r="M9" s="23">
        <v>22119</v>
      </c>
      <c r="N9" s="23">
        <v>23242</v>
      </c>
    </row>
    <row r="10" spans="1:21" ht="15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</row>
    <row r="11" spans="1:21" ht="15.75" thickBot="1" x14ac:dyDescent="0.3">
      <c r="A11" s="168"/>
      <c r="B11" s="9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97">
        <v>488</v>
      </c>
    </row>
    <row r="12" spans="1:21" ht="15" x14ac:dyDescent="0.25">
      <c r="A12" s="166" t="s">
        <v>32</v>
      </c>
      <c r="B12" s="32" t="s">
        <v>16</v>
      </c>
      <c r="C12" s="34">
        <v>2.6019999999999999</v>
      </c>
      <c r="D12" s="34">
        <v>1.907</v>
      </c>
      <c r="E12" s="34">
        <v>2.1819999999999999</v>
      </c>
      <c r="F12" s="34">
        <v>1.399</v>
      </c>
      <c r="G12" s="34">
        <v>0.84699999999999998</v>
      </c>
      <c r="H12" s="40">
        <v>1.3650000000000002</v>
      </c>
      <c r="I12" s="44">
        <v>0.98599999999999999</v>
      </c>
      <c r="J12" s="40">
        <v>1.1499999999999999</v>
      </c>
      <c r="K12" s="40">
        <v>1.887</v>
      </c>
      <c r="L12" s="40">
        <v>2.6</v>
      </c>
      <c r="M12" s="40">
        <v>2.903</v>
      </c>
      <c r="N12" s="40">
        <v>3.3849999999999998</v>
      </c>
      <c r="S12" s="65"/>
      <c r="U12" s="67"/>
    </row>
    <row r="13" spans="1:21" ht="15" x14ac:dyDescent="0.25">
      <c r="A13" s="174"/>
      <c r="B13" s="45" t="s">
        <v>17</v>
      </c>
      <c r="C13" s="46">
        <v>2.6110000000000002</v>
      </c>
      <c r="D13" s="46">
        <v>2.2549999999999999</v>
      </c>
      <c r="E13" s="46">
        <v>2.395</v>
      </c>
      <c r="F13" s="46">
        <v>1.6850000000000001</v>
      </c>
      <c r="G13" s="46">
        <v>1.3160000000000001</v>
      </c>
      <c r="H13" s="47">
        <v>1.0249999999999999</v>
      </c>
      <c r="I13" s="48">
        <v>1.0880000000000001</v>
      </c>
      <c r="J13" s="47">
        <v>1.3939999999999999</v>
      </c>
      <c r="K13" s="47">
        <v>1.925</v>
      </c>
      <c r="L13" s="47">
        <v>2.5659999999999998</v>
      </c>
      <c r="M13" s="47">
        <v>3.6379999999999999</v>
      </c>
      <c r="N13" s="47">
        <v>4.1260000000000003</v>
      </c>
      <c r="S13" s="65"/>
    </row>
    <row r="14" spans="1:21" ht="15" x14ac:dyDescent="0.25">
      <c r="A14" s="49"/>
      <c r="B14" s="50" t="s">
        <v>18</v>
      </c>
      <c r="C14" s="51"/>
      <c r="D14" s="51"/>
      <c r="E14" s="51"/>
      <c r="F14" s="51"/>
      <c r="G14" s="51"/>
      <c r="H14" s="52"/>
      <c r="I14" s="53">
        <v>2E-3</v>
      </c>
      <c r="J14" s="52">
        <v>1.7000000000000001E-2</v>
      </c>
      <c r="K14" s="52">
        <v>2.1999999999999999E-2</v>
      </c>
      <c r="L14" s="52">
        <v>2.4E-2</v>
      </c>
      <c r="M14" s="52">
        <v>3.7999999999999999E-2</v>
      </c>
      <c r="N14" s="52">
        <v>8.9999999999999993E-3</v>
      </c>
      <c r="S14" s="65"/>
    </row>
    <row r="15" spans="1:21" ht="15.75" thickBot="1" x14ac:dyDescent="0.3">
      <c r="A15" s="172" t="s">
        <v>21</v>
      </c>
      <c r="B15" s="173"/>
      <c r="C15" s="24">
        <f>SUM(C5:C9,C11)</f>
        <v>5477984</v>
      </c>
      <c r="D15" s="24">
        <f t="shared" ref="D15:M15" si="0">SUM(D5:D9,D11)</f>
        <v>4358570</v>
      </c>
      <c r="E15" s="24">
        <f t="shared" si="0"/>
        <v>4704165</v>
      </c>
      <c r="F15" s="24">
        <f t="shared" si="0"/>
        <v>3236763</v>
      </c>
      <c r="G15" s="24">
        <f>SUM(G5:G9,G11)</f>
        <v>2171020</v>
      </c>
      <c r="H15" s="24">
        <f>SUM(H5:H9,H11)</f>
        <v>2022209</v>
      </c>
      <c r="I15" s="24">
        <f>SUM(I5:I9,I11)</f>
        <v>1589258</v>
      </c>
      <c r="J15" s="24">
        <f>SUM(J5:J9,J11)</f>
        <v>2052322</v>
      </c>
      <c r="K15" s="24">
        <f t="shared" si="0"/>
        <v>2684054.3528200057</v>
      </c>
      <c r="L15" s="24">
        <f t="shared" si="0"/>
        <v>3906589</v>
      </c>
      <c r="M15" s="24">
        <f t="shared" si="0"/>
        <v>4985710</v>
      </c>
      <c r="N15" s="24">
        <f>SUM(N5:N9,N11)</f>
        <v>5944969</v>
      </c>
      <c r="S15" s="65"/>
    </row>
    <row r="16" spans="1:21" s="10" customFormat="1" ht="36.75" customHeight="1" x14ac:dyDescent="0.25">
      <c r="A16" s="150" t="s">
        <v>28</v>
      </c>
      <c r="B16" s="25" t="s">
        <v>18</v>
      </c>
      <c r="C16" s="26">
        <v>1685</v>
      </c>
      <c r="D16" s="26">
        <v>1348</v>
      </c>
      <c r="E16" s="26">
        <v>901</v>
      </c>
      <c r="F16" s="26">
        <v>821</v>
      </c>
      <c r="G16" s="26">
        <v>481</v>
      </c>
      <c r="H16" s="26">
        <v>457</v>
      </c>
      <c r="I16" s="26">
        <v>445</v>
      </c>
      <c r="J16" s="26">
        <v>414</v>
      </c>
      <c r="K16" s="26">
        <v>1113</v>
      </c>
      <c r="L16" s="26">
        <v>1002</v>
      </c>
      <c r="M16" s="26">
        <v>1338</v>
      </c>
      <c r="N16" s="26">
        <v>1338</v>
      </c>
      <c r="S16" s="66"/>
      <c r="U16" s="67"/>
    </row>
    <row r="17" spans="1:21" s="10" customFormat="1" ht="52.5" customHeight="1" thickBot="1" x14ac:dyDescent="0.3">
      <c r="A17" s="151"/>
      <c r="B17" s="28" t="s">
        <v>19</v>
      </c>
      <c r="C17" s="23">
        <v>750</v>
      </c>
      <c r="D17" s="23">
        <v>931</v>
      </c>
      <c r="E17" s="23">
        <v>1902</v>
      </c>
      <c r="F17" s="23">
        <v>1049</v>
      </c>
      <c r="G17" s="23">
        <v>765</v>
      </c>
      <c r="H17" s="23">
        <v>1075</v>
      </c>
      <c r="I17" s="23">
        <v>832</v>
      </c>
      <c r="J17" s="23">
        <v>823</v>
      </c>
      <c r="K17" s="23">
        <v>802</v>
      </c>
      <c r="L17" s="23">
        <v>1279</v>
      </c>
      <c r="M17" s="23">
        <v>836</v>
      </c>
      <c r="N17" s="23">
        <v>836</v>
      </c>
      <c r="S17" s="66"/>
      <c r="U17" s="67"/>
    </row>
    <row r="18" spans="1:21" s="10" customFormat="1" ht="22.5" customHeight="1" thickBot="1" x14ac:dyDescent="0.3">
      <c r="A18" s="152" t="s">
        <v>21</v>
      </c>
      <c r="B18" s="153"/>
      <c r="C18" s="30">
        <f>C16+C17</f>
        <v>2435</v>
      </c>
      <c r="D18" s="30">
        <f t="shared" ref="D18:N18" si="1">D16+D17</f>
        <v>2279</v>
      </c>
      <c r="E18" s="30">
        <f t="shared" si="1"/>
        <v>2803</v>
      </c>
      <c r="F18" s="30">
        <f t="shared" si="1"/>
        <v>1870</v>
      </c>
      <c r="G18" s="30">
        <f>G16+G17</f>
        <v>1246</v>
      </c>
      <c r="H18" s="30">
        <f>H16+H17</f>
        <v>1532</v>
      </c>
      <c r="I18" s="30">
        <f t="shared" si="1"/>
        <v>1277</v>
      </c>
      <c r="J18" s="30">
        <f t="shared" si="1"/>
        <v>1237</v>
      </c>
      <c r="K18" s="30">
        <f t="shared" si="1"/>
        <v>1915</v>
      </c>
      <c r="L18" s="30">
        <f t="shared" si="1"/>
        <v>2281</v>
      </c>
      <c r="M18" s="30">
        <f t="shared" si="1"/>
        <v>2174</v>
      </c>
      <c r="N18" s="31">
        <f t="shared" si="1"/>
        <v>2174</v>
      </c>
      <c r="S18" s="66"/>
    </row>
    <row r="19" spans="1:21" s="10" customFormat="1" ht="22.5" customHeight="1" thickBot="1" x14ac:dyDescent="0.3">
      <c r="A19" s="152" t="s">
        <v>27</v>
      </c>
      <c r="B19" s="153"/>
      <c r="C19" s="30">
        <f>C15+C18</f>
        <v>5480419</v>
      </c>
      <c r="D19" s="30">
        <f t="shared" ref="D19:N19" si="2">D15+D18</f>
        <v>4360849</v>
      </c>
      <c r="E19" s="30">
        <f t="shared" si="2"/>
        <v>4706968</v>
      </c>
      <c r="F19" s="30">
        <f t="shared" si="2"/>
        <v>3238633</v>
      </c>
      <c r="G19" s="30">
        <f t="shared" si="2"/>
        <v>2172266</v>
      </c>
      <c r="H19" s="30">
        <f>H15+H18</f>
        <v>2023741</v>
      </c>
      <c r="I19" s="30">
        <f t="shared" si="2"/>
        <v>1590535</v>
      </c>
      <c r="J19" s="30">
        <f t="shared" si="2"/>
        <v>2053559</v>
      </c>
      <c r="K19" s="30">
        <f t="shared" si="2"/>
        <v>2685969.3528200057</v>
      </c>
      <c r="L19" s="30">
        <f t="shared" si="2"/>
        <v>3908870</v>
      </c>
      <c r="M19" s="30">
        <f t="shared" si="2"/>
        <v>4987884</v>
      </c>
      <c r="N19" s="31">
        <f t="shared" si="2"/>
        <v>5947143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N22" s="65"/>
      <c r="S22" s="65"/>
    </row>
    <row r="23" spans="1:21" ht="22.5" customHeight="1" x14ac:dyDescent="0.25">
      <c r="N23" s="65"/>
      <c r="Q23" s="65"/>
      <c r="S23" s="65"/>
    </row>
    <row r="24" spans="1:21" ht="22.5" customHeight="1" x14ac:dyDescent="0.25">
      <c r="H24" s="68"/>
      <c r="I24" s="68"/>
      <c r="J24" s="69"/>
      <c r="K24" s="70"/>
      <c r="L24" s="71"/>
      <c r="M24" s="68"/>
      <c r="N24" s="72"/>
      <c r="Q24" s="65"/>
      <c r="S24" s="65"/>
    </row>
    <row r="25" spans="1:21" ht="22.5" customHeight="1" x14ac:dyDescent="0.25">
      <c r="H25" s="68"/>
      <c r="I25" s="68"/>
      <c r="J25" s="73"/>
      <c r="K25" s="74"/>
      <c r="L25" s="75"/>
      <c r="M25" s="68"/>
      <c r="N25" s="72"/>
      <c r="Q25" s="65"/>
      <c r="S25" s="65"/>
    </row>
    <row r="26" spans="1:21" ht="22.5" customHeight="1" x14ac:dyDescent="0.25">
      <c r="H26" s="68"/>
      <c r="I26" s="68"/>
      <c r="J26" s="73"/>
      <c r="K26" s="74"/>
      <c r="L26" s="75"/>
      <c r="M26" s="68"/>
      <c r="N26" s="72"/>
      <c r="S26" s="65"/>
    </row>
    <row r="27" spans="1:21" ht="22.5" customHeight="1" x14ac:dyDescent="0.25">
      <c r="H27" s="76"/>
      <c r="I27" s="68"/>
      <c r="J27" s="73"/>
      <c r="K27" s="74"/>
      <c r="L27" s="75"/>
      <c r="M27" s="68"/>
      <c r="N27" s="68"/>
      <c r="O27" s="65"/>
      <c r="R27" s="65"/>
      <c r="S27" s="65"/>
    </row>
    <row r="28" spans="1:21" ht="22.5" customHeight="1" x14ac:dyDescent="0.25">
      <c r="E28" s="61"/>
      <c r="F28" s="64"/>
      <c r="H28" s="68"/>
      <c r="I28" s="68"/>
      <c r="J28" s="69"/>
      <c r="K28" s="70"/>
      <c r="L28" s="75"/>
      <c r="M28" s="72"/>
      <c r="N28" s="72"/>
      <c r="O28" s="65"/>
      <c r="R28" s="65"/>
    </row>
    <row r="29" spans="1:21" ht="22.5" customHeight="1" x14ac:dyDescent="0.25">
      <c r="E29" s="61"/>
      <c r="F29" s="64"/>
      <c r="H29" s="68"/>
      <c r="I29" s="68"/>
      <c r="J29" s="69"/>
      <c r="K29" s="70"/>
      <c r="L29" s="75"/>
      <c r="M29" s="68"/>
      <c r="N29" s="72"/>
      <c r="O29" s="65"/>
      <c r="R29" s="65"/>
    </row>
    <row r="30" spans="1:21" ht="22.5" customHeight="1" x14ac:dyDescent="0.25">
      <c r="E30" s="61"/>
      <c r="F30" s="64"/>
      <c r="H30" s="68"/>
      <c r="I30" s="68"/>
      <c r="J30" s="69"/>
      <c r="K30" s="70"/>
      <c r="L30" s="75"/>
      <c r="M30" s="68"/>
      <c r="N30" s="68"/>
      <c r="R30" s="65"/>
      <c r="S30" s="65"/>
    </row>
    <row r="31" spans="1:21" ht="22.5" customHeight="1" x14ac:dyDescent="0.25">
      <c r="D31" s="55"/>
      <c r="E31" s="62"/>
      <c r="F31" s="56"/>
      <c r="G31" s="57"/>
      <c r="H31" s="58"/>
      <c r="I31" s="68"/>
      <c r="J31" s="69"/>
      <c r="K31" s="70"/>
      <c r="L31" s="75"/>
      <c r="M31" s="68"/>
      <c r="N31" s="68"/>
      <c r="R31" s="65"/>
      <c r="S31" s="65"/>
    </row>
    <row r="32" spans="1:21" ht="22.5" customHeight="1" x14ac:dyDescent="0.25">
      <c r="D32" s="55"/>
      <c r="E32" s="62"/>
      <c r="F32" s="56"/>
      <c r="G32" s="57"/>
      <c r="H32" s="58"/>
      <c r="I32" s="68"/>
      <c r="J32" s="69"/>
      <c r="K32" s="70"/>
      <c r="L32" s="75"/>
      <c r="M32" s="68"/>
      <c r="N32" s="68"/>
      <c r="S32" s="65"/>
    </row>
    <row r="33" spans="4:14" ht="22.5" customHeight="1" x14ac:dyDescent="0.25">
      <c r="D33" s="55"/>
      <c r="E33" s="62"/>
      <c r="F33" s="56"/>
      <c r="G33" s="57"/>
      <c r="H33" s="58"/>
      <c r="I33" s="68"/>
      <c r="J33" s="69"/>
      <c r="K33" s="70"/>
      <c r="L33" s="75"/>
      <c r="M33" s="68"/>
      <c r="N33" s="68"/>
    </row>
    <row r="34" spans="4:14" ht="22.5" customHeight="1" x14ac:dyDescent="0.25">
      <c r="D34" s="55"/>
      <c r="E34" s="62"/>
      <c r="F34" s="56"/>
      <c r="G34" s="57"/>
      <c r="H34" s="58"/>
      <c r="I34" s="68"/>
      <c r="J34" s="69"/>
      <c r="K34" s="70"/>
      <c r="L34" s="75"/>
      <c r="M34" s="68"/>
      <c r="N34" s="68"/>
    </row>
    <row r="35" spans="4:14" ht="22.5" customHeight="1" x14ac:dyDescent="0.25">
      <c r="D35" s="55"/>
      <c r="E35" s="62"/>
      <c r="F35" s="56"/>
      <c r="G35" s="57"/>
      <c r="H35" s="58"/>
      <c r="I35" s="68"/>
      <c r="J35" s="69"/>
      <c r="K35" s="70"/>
      <c r="L35" s="75"/>
      <c r="M35" s="68"/>
      <c r="N35" s="68"/>
    </row>
    <row r="36" spans="4:14" ht="22.5" customHeight="1" x14ac:dyDescent="0.25">
      <c r="D36" s="55"/>
      <c r="E36" s="62"/>
      <c r="F36" s="56"/>
      <c r="G36" s="57"/>
      <c r="H36" s="58"/>
      <c r="I36" s="68"/>
      <c r="J36" s="69"/>
      <c r="K36" s="70"/>
      <c r="L36" s="75"/>
      <c r="M36" s="68"/>
      <c r="N36" s="68"/>
    </row>
    <row r="37" spans="4:14" ht="22.5" customHeight="1" x14ac:dyDescent="0.25">
      <c r="D37" s="59"/>
      <c r="E37" s="63"/>
      <c r="F37" s="60"/>
      <c r="G37" s="59"/>
      <c r="H37" s="58"/>
      <c r="I37" s="68"/>
      <c r="J37" s="77"/>
      <c r="K37" s="78"/>
      <c r="L37" s="75"/>
      <c r="M37" s="68"/>
      <c r="N37" s="68"/>
    </row>
    <row r="38" spans="4:14" ht="29.25" customHeight="1" x14ac:dyDescent="0.25">
      <c r="D38" s="59"/>
      <c r="E38" s="63"/>
      <c r="F38" s="60"/>
      <c r="G38" s="59"/>
      <c r="H38" s="58"/>
      <c r="I38" s="68"/>
      <c r="J38" s="69"/>
      <c r="K38" s="70"/>
      <c r="L38" s="75"/>
      <c r="M38" s="68"/>
      <c r="N38" s="68"/>
    </row>
    <row r="39" spans="4:14" ht="22.5" customHeight="1" x14ac:dyDescent="0.25">
      <c r="D39" s="59"/>
      <c r="E39" s="63"/>
      <c r="F39" s="60"/>
      <c r="G39" s="60"/>
      <c r="H39" s="58"/>
      <c r="I39" s="68"/>
      <c r="J39" s="77"/>
      <c r="K39" s="78"/>
      <c r="L39" s="75"/>
      <c r="M39" s="68"/>
      <c r="N39" s="68"/>
    </row>
    <row r="40" spans="4:14" ht="22.5" customHeight="1" x14ac:dyDescent="0.25">
      <c r="D40" s="59"/>
      <c r="E40" s="63"/>
      <c r="F40" s="60"/>
      <c r="G40" s="60"/>
      <c r="H40" s="58"/>
      <c r="I40" s="68"/>
      <c r="J40" s="79"/>
      <c r="K40" s="80"/>
      <c r="L40" s="75"/>
      <c r="M40" s="68"/>
      <c r="N40" s="68"/>
    </row>
    <row r="41" spans="4:14" ht="22.5" customHeight="1" x14ac:dyDescent="0.25">
      <c r="D41" s="59"/>
      <c r="E41" s="63"/>
      <c r="F41" s="60"/>
      <c r="G41" s="60"/>
      <c r="H41" s="58"/>
      <c r="I41" s="81"/>
      <c r="J41" s="68"/>
      <c r="K41" s="68"/>
      <c r="L41" s="68"/>
      <c r="M41" s="68"/>
      <c r="N41" s="68"/>
    </row>
    <row r="42" spans="4:14" ht="22.5" customHeight="1" x14ac:dyDescent="0.25">
      <c r="D42" s="59"/>
      <c r="E42" s="63"/>
      <c r="F42" s="60"/>
      <c r="G42" s="60"/>
      <c r="H42" s="58"/>
      <c r="I42" s="81"/>
      <c r="J42" s="68"/>
      <c r="K42" s="68"/>
      <c r="L42" s="68"/>
      <c r="M42" s="68"/>
      <c r="N42" s="68"/>
    </row>
    <row r="43" spans="4:14" ht="22.5" customHeight="1" x14ac:dyDescent="0.25">
      <c r="D43" s="59"/>
      <c r="E43" s="63"/>
      <c r="F43" s="60"/>
      <c r="G43" s="60"/>
      <c r="H43" s="58"/>
      <c r="I43" s="81"/>
      <c r="J43" s="68"/>
      <c r="K43" s="68"/>
      <c r="L43" s="68"/>
      <c r="M43" s="68"/>
      <c r="N43" s="68"/>
    </row>
    <row r="44" spans="4:14" ht="22.5" customHeight="1" x14ac:dyDescent="0.25">
      <c r="D44" s="59"/>
      <c r="E44" s="60"/>
      <c r="F44" s="60"/>
      <c r="G44" s="60"/>
      <c r="H44" s="58"/>
      <c r="I44" s="81"/>
      <c r="J44" s="68"/>
      <c r="K44" s="68"/>
      <c r="L44" s="68"/>
      <c r="M44" s="68"/>
      <c r="N44" s="68"/>
    </row>
    <row r="45" spans="4:14" ht="22.5" customHeight="1" x14ac:dyDescent="0.25">
      <c r="H45" s="68"/>
      <c r="I45" s="81"/>
      <c r="J45" s="68"/>
      <c r="K45" s="68"/>
      <c r="L45" s="68"/>
      <c r="M45" s="68"/>
      <c r="N45" s="68"/>
    </row>
    <row r="46" spans="4:14" ht="22.5" customHeight="1" x14ac:dyDescent="0.25">
      <c r="H46" s="68"/>
      <c r="I46" s="81"/>
      <c r="J46" s="68"/>
      <c r="K46" s="68"/>
      <c r="L46" s="68"/>
      <c r="M46" s="68"/>
      <c r="N46" s="68"/>
    </row>
    <row r="47" spans="4:14" ht="22.5" customHeight="1" x14ac:dyDescent="0.25">
      <c r="H47" s="68"/>
      <c r="I47" s="68"/>
      <c r="J47" s="68"/>
      <c r="K47" s="68"/>
      <c r="L47" s="68"/>
      <c r="M47" s="68"/>
      <c r="N47" s="68"/>
    </row>
    <row r="48" spans="4:14" ht="22.5" customHeight="1" x14ac:dyDescent="0.25">
      <c r="H48" s="68"/>
      <c r="I48" s="68"/>
      <c r="J48" s="68"/>
      <c r="K48" s="68"/>
      <c r="L48" s="68"/>
      <c r="M48" s="68"/>
      <c r="N48" s="68"/>
    </row>
    <row r="49" spans="8:14" ht="22.5" customHeight="1" x14ac:dyDescent="0.25">
      <c r="H49" s="68"/>
      <c r="I49" s="68"/>
      <c r="J49" s="68"/>
      <c r="K49" s="68"/>
      <c r="L49" s="68"/>
      <c r="M49" s="68"/>
      <c r="N49" s="68"/>
    </row>
    <row r="50" spans="8:14" ht="22.5" customHeight="1" x14ac:dyDescent="0.25">
      <c r="H50" s="68"/>
      <c r="I50" s="68"/>
      <c r="J50" s="68"/>
      <c r="K50" s="68"/>
      <c r="L50" s="68"/>
      <c r="M50" s="68"/>
      <c r="N50" s="68"/>
    </row>
    <row r="51" spans="8:14" ht="22.5" customHeight="1" x14ac:dyDescent="0.25">
      <c r="H51" s="68"/>
      <c r="I51" s="68"/>
      <c r="J51" s="68"/>
      <c r="K51" s="68"/>
      <c r="L51" s="68"/>
      <c r="M51" s="68"/>
      <c r="N51" s="68"/>
    </row>
    <row r="52" spans="8:14" ht="22.5" customHeight="1" x14ac:dyDescent="0.25">
      <c r="H52" s="82"/>
      <c r="I52" s="83"/>
      <c r="J52" s="84"/>
      <c r="K52" s="68"/>
      <c r="L52" s="68"/>
      <c r="M52" s="68"/>
      <c r="N52" s="68"/>
    </row>
    <row r="53" spans="8:14" ht="22.5" customHeight="1" x14ac:dyDescent="0.25">
      <c r="H53" s="82"/>
      <c r="I53" s="83"/>
      <c r="J53" s="84"/>
      <c r="K53" s="68"/>
      <c r="L53" s="68"/>
      <c r="M53" s="68"/>
      <c r="N53" s="68"/>
    </row>
    <row r="54" spans="8:14" ht="22.5" customHeight="1" x14ac:dyDescent="0.25">
      <c r="H54" s="82"/>
      <c r="I54" s="83"/>
      <c r="J54" s="84"/>
      <c r="K54" s="68"/>
      <c r="L54" s="68"/>
      <c r="M54" s="68"/>
      <c r="N54" s="68"/>
    </row>
    <row r="55" spans="8:14" ht="22.5" customHeight="1" x14ac:dyDescent="0.25">
      <c r="H55" s="82"/>
      <c r="I55" s="83"/>
      <c r="J55" s="84"/>
      <c r="K55" s="68"/>
      <c r="L55" s="68"/>
      <c r="M55" s="68"/>
      <c r="N55" s="68"/>
    </row>
    <row r="56" spans="8:14" ht="22.5" customHeight="1" x14ac:dyDescent="0.25">
      <c r="H56" s="85"/>
      <c r="I56" s="78"/>
      <c r="J56" s="86"/>
      <c r="K56" s="68"/>
      <c r="L56" s="68"/>
      <c r="M56" s="68"/>
      <c r="N56" s="68"/>
    </row>
    <row r="57" spans="8:14" ht="22.5" customHeight="1" x14ac:dyDescent="0.25">
      <c r="H57" s="85"/>
      <c r="I57" s="78"/>
      <c r="J57" s="86"/>
      <c r="K57" s="68"/>
      <c r="L57" s="68"/>
      <c r="M57" s="68"/>
      <c r="N57" s="68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5:B15"/>
    <mergeCell ref="A12:A13"/>
  </mergeCells>
  <dataValidations disablePrompts="1" count="2">
    <dataValidation type="list" allowBlank="1" showInputMessage="1" showErrorMessage="1" sqref="E31:E36">
      <formula1>Потребление</formula1>
    </dataValidation>
    <dataValidation type="list" allowBlank="1" showInputMessage="1" showErrorMessage="1" sqref="F31:F36">
      <formula1>МВт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5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7" sqref="H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34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68" t="s">
        <v>33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21" ht="15" x14ac:dyDescent="0.25">
      <c r="A5" s="168"/>
      <c r="B5" s="20" t="s">
        <v>15</v>
      </c>
      <c r="C5" s="7">
        <v>15796.000000000002</v>
      </c>
      <c r="D5" s="7">
        <v>15545</v>
      </c>
      <c r="E5" s="11">
        <v>10293</v>
      </c>
      <c r="F5" s="7">
        <v>9533.9999999999982</v>
      </c>
      <c r="G5" s="41">
        <v>8212</v>
      </c>
      <c r="H5" s="41">
        <v>6042</v>
      </c>
      <c r="I5" s="11">
        <v>6476.9999999999991</v>
      </c>
      <c r="J5" s="11">
        <v>8982</v>
      </c>
      <c r="K5" s="11">
        <v>12452</v>
      </c>
      <c r="L5" s="11">
        <v>12439</v>
      </c>
      <c r="M5" s="11">
        <v>14096</v>
      </c>
      <c r="N5" s="11">
        <v>17762</v>
      </c>
    </row>
    <row r="6" spans="1:21" ht="15" x14ac:dyDescent="0.25">
      <c r="A6" s="168"/>
      <c r="B6" s="20" t="s">
        <v>16</v>
      </c>
      <c r="C6" s="7">
        <v>2422581</v>
      </c>
      <c r="D6" s="7">
        <v>1815933</v>
      </c>
      <c r="E6" s="7">
        <v>1720818.0000000002</v>
      </c>
      <c r="F6" s="7">
        <v>1465312</v>
      </c>
      <c r="G6" s="41">
        <v>1230703</v>
      </c>
      <c r="H6" s="41">
        <v>947502.99999999988</v>
      </c>
      <c r="I6" s="11">
        <v>681284</v>
      </c>
      <c r="J6" s="11">
        <v>894969</v>
      </c>
      <c r="K6" s="11">
        <v>1363137</v>
      </c>
      <c r="L6" s="11">
        <v>1665547</v>
      </c>
      <c r="M6" s="11">
        <v>1993050.0000000002</v>
      </c>
      <c r="N6" s="11">
        <v>2329149</v>
      </c>
    </row>
    <row r="7" spans="1:21" ht="15" x14ac:dyDescent="0.25">
      <c r="A7" s="168"/>
      <c r="B7" s="20" t="s">
        <v>17</v>
      </c>
      <c r="C7" s="7">
        <v>2722547</v>
      </c>
      <c r="D7" s="7">
        <v>2243532</v>
      </c>
      <c r="E7" s="11">
        <v>1972540</v>
      </c>
      <c r="F7" s="7">
        <v>1737516</v>
      </c>
      <c r="G7" s="41">
        <v>1651466.0000000002</v>
      </c>
      <c r="H7" s="41">
        <v>904734.00000000012</v>
      </c>
      <c r="I7" s="43">
        <v>682184</v>
      </c>
      <c r="J7" s="11">
        <v>1022418</v>
      </c>
      <c r="K7" s="11">
        <v>1047084.0000000001</v>
      </c>
      <c r="L7" s="11">
        <v>1669955.0000000002</v>
      </c>
      <c r="M7" s="11">
        <v>2050145</v>
      </c>
      <c r="N7" s="11">
        <v>2255319.9999999995</v>
      </c>
    </row>
    <row r="8" spans="1:21" ht="15" x14ac:dyDescent="0.25">
      <c r="A8" s="168"/>
      <c r="B8" s="20" t="s">
        <v>18</v>
      </c>
      <c r="C8" s="7">
        <v>439604.99999999994</v>
      </c>
      <c r="D8" s="7">
        <v>353196</v>
      </c>
      <c r="E8" s="11">
        <v>317274</v>
      </c>
      <c r="F8" s="7">
        <v>297206</v>
      </c>
      <c r="G8" s="41">
        <v>236077</v>
      </c>
      <c r="H8" s="41">
        <v>174536.99999999997</v>
      </c>
      <c r="I8" s="11">
        <v>159131</v>
      </c>
      <c r="J8" s="11">
        <v>175180</v>
      </c>
      <c r="K8" s="11">
        <v>184618</v>
      </c>
      <c r="L8" s="11">
        <v>344273</v>
      </c>
      <c r="M8" s="11">
        <v>328289</v>
      </c>
      <c r="N8" s="11">
        <v>341427</v>
      </c>
    </row>
    <row r="9" spans="1:21" ht="15.75" thickBot="1" x14ac:dyDescent="0.3">
      <c r="A9" s="168"/>
      <c r="B9" s="22" t="s">
        <v>19</v>
      </c>
      <c r="C9" s="14">
        <v>43835</v>
      </c>
      <c r="D9" s="14">
        <v>42205</v>
      </c>
      <c r="E9" s="23">
        <v>32648.000000000004</v>
      </c>
      <c r="F9" s="14">
        <v>37624</v>
      </c>
      <c r="G9" s="42">
        <v>37119</v>
      </c>
      <c r="H9" s="42">
        <v>29826</v>
      </c>
      <c r="I9" s="23">
        <v>29609</v>
      </c>
      <c r="J9" s="23">
        <v>36961</v>
      </c>
      <c r="K9" s="23">
        <v>34124</v>
      </c>
      <c r="L9" s="23">
        <v>39212</v>
      </c>
      <c r="M9" s="23">
        <v>34412</v>
      </c>
      <c r="N9" s="23">
        <v>36744</v>
      </c>
    </row>
    <row r="10" spans="1:21" ht="15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</row>
    <row r="11" spans="1:21" ht="15.75" thickBot="1" x14ac:dyDescent="0.3">
      <c r="A11" s="168"/>
      <c r="B11" s="96"/>
      <c r="C11" s="42">
        <v>7500</v>
      </c>
      <c r="D11" s="42">
        <v>5970</v>
      </c>
      <c r="E11" s="42">
        <v>3540</v>
      </c>
      <c r="F11" s="42">
        <v>2160</v>
      </c>
      <c r="G11" s="42">
        <v>1650</v>
      </c>
      <c r="H11" s="42">
        <v>0</v>
      </c>
      <c r="I11" s="42">
        <v>0</v>
      </c>
      <c r="J11" s="42">
        <v>0</v>
      </c>
      <c r="K11" s="42">
        <v>0</v>
      </c>
      <c r="L11" s="42">
        <v>2190</v>
      </c>
      <c r="M11" s="42">
        <v>2550</v>
      </c>
      <c r="N11" s="98">
        <v>3930</v>
      </c>
    </row>
    <row r="12" spans="1:21" ht="15" x14ac:dyDescent="0.25">
      <c r="A12" s="166" t="s">
        <v>32</v>
      </c>
      <c r="B12" s="32" t="s">
        <v>16</v>
      </c>
      <c r="C12" s="34">
        <v>2.6640000000000001</v>
      </c>
      <c r="D12" s="34">
        <v>2.1190000000000002</v>
      </c>
      <c r="E12" s="34">
        <v>1.873</v>
      </c>
      <c r="F12" s="34">
        <v>1.607</v>
      </c>
      <c r="G12" s="34">
        <v>1.417</v>
      </c>
      <c r="H12" s="34">
        <v>1.2450000000000001</v>
      </c>
      <c r="I12" s="44">
        <v>1.2450000000000001</v>
      </c>
      <c r="J12" s="40">
        <v>1.0089999999999999</v>
      </c>
      <c r="K12" s="40">
        <v>1.835</v>
      </c>
      <c r="L12" s="40">
        <v>1.881</v>
      </c>
      <c r="M12" s="40">
        <v>2.1920000000000002</v>
      </c>
      <c r="N12" s="40">
        <v>2.48</v>
      </c>
      <c r="S12" s="65"/>
      <c r="U12" s="67"/>
    </row>
    <row r="13" spans="1:21" ht="15" x14ac:dyDescent="0.25">
      <c r="A13" s="174"/>
      <c r="B13" s="45" t="s">
        <v>17</v>
      </c>
      <c r="C13" s="46">
        <v>2.6920000000000002</v>
      </c>
      <c r="D13" s="46">
        <v>2.569</v>
      </c>
      <c r="E13" s="46">
        <v>2.1030000000000002</v>
      </c>
      <c r="F13" s="46">
        <v>1.841</v>
      </c>
      <c r="G13" s="46">
        <v>1.8280000000000001</v>
      </c>
      <c r="H13" s="46">
        <v>1.0860000000000001</v>
      </c>
      <c r="I13" s="48">
        <v>1.0860000000000001</v>
      </c>
      <c r="J13" s="47">
        <v>1.19</v>
      </c>
      <c r="K13" s="47">
        <v>1.06</v>
      </c>
      <c r="L13" s="47">
        <v>1.831</v>
      </c>
      <c r="M13" s="47">
        <v>2.2090000000000001</v>
      </c>
      <c r="N13" s="47">
        <v>2.2650000000000001</v>
      </c>
      <c r="S13" s="65"/>
    </row>
    <row r="14" spans="1:21" ht="15" x14ac:dyDescent="0.25">
      <c r="A14" s="49"/>
      <c r="B14" s="50" t="s">
        <v>18</v>
      </c>
      <c r="C14" s="51">
        <v>2.5999999999999999E-2</v>
      </c>
      <c r="D14" s="51">
        <v>2.8000000000000001E-2</v>
      </c>
      <c r="E14" s="51">
        <v>1.6E-2</v>
      </c>
      <c r="F14" s="51">
        <v>1.7000000000000001E-2</v>
      </c>
      <c r="G14" s="51">
        <v>1.2E-2</v>
      </c>
      <c r="H14" s="51">
        <v>0.01</v>
      </c>
      <c r="I14" s="53">
        <v>0.01</v>
      </c>
      <c r="J14" s="52">
        <v>2.3E-2</v>
      </c>
      <c r="K14" s="52">
        <v>0.02</v>
      </c>
      <c r="L14" s="52">
        <v>2.1000000000000001E-2</v>
      </c>
      <c r="M14" s="52">
        <v>2.4E-2</v>
      </c>
      <c r="N14" s="52">
        <v>2.9000000000000001E-2</v>
      </c>
      <c r="S14" s="65"/>
    </row>
    <row r="15" spans="1:21" ht="15.75" thickBot="1" x14ac:dyDescent="0.3">
      <c r="A15" s="172" t="s">
        <v>21</v>
      </c>
      <c r="B15" s="173"/>
      <c r="C15" s="24">
        <f t="shared" ref="C15:N15" si="0">SUM(C5:C9,C11)</f>
        <v>5651864</v>
      </c>
      <c r="D15" s="24">
        <f t="shared" si="0"/>
        <v>4476381</v>
      </c>
      <c r="E15" s="24">
        <f t="shared" si="0"/>
        <v>4057113</v>
      </c>
      <c r="F15" s="24">
        <f t="shared" si="0"/>
        <v>3549352</v>
      </c>
      <c r="G15" s="24">
        <f t="shared" si="0"/>
        <v>3165227</v>
      </c>
      <c r="H15" s="24">
        <f t="shared" si="0"/>
        <v>2062642</v>
      </c>
      <c r="I15" s="24">
        <f t="shared" si="0"/>
        <v>1558685</v>
      </c>
      <c r="J15" s="24">
        <f t="shared" si="0"/>
        <v>2138510</v>
      </c>
      <c r="K15" s="24">
        <f t="shared" si="0"/>
        <v>2641415</v>
      </c>
      <c r="L15" s="24">
        <f t="shared" si="0"/>
        <v>3733616</v>
      </c>
      <c r="M15" s="24">
        <f t="shared" si="0"/>
        <v>4422542</v>
      </c>
      <c r="N15" s="24">
        <f t="shared" si="0"/>
        <v>4984332</v>
      </c>
      <c r="S15" s="65"/>
    </row>
    <row r="16" spans="1:21" s="10" customFormat="1" ht="36.75" customHeight="1" x14ac:dyDescent="0.25">
      <c r="A16" s="150" t="s">
        <v>28</v>
      </c>
      <c r="B16" s="25" t="s">
        <v>18</v>
      </c>
      <c r="C16" s="26">
        <v>2379</v>
      </c>
      <c r="D16" s="26">
        <v>1857</v>
      </c>
      <c r="E16" s="26">
        <v>750</v>
      </c>
      <c r="F16" s="26">
        <v>689</v>
      </c>
      <c r="G16" s="26">
        <v>475</v>
      </c>
      <c r="H16" s="26">
        <v>473</v>
      </c>
      <c r="I16" s="26">
        <v>531</v>
      </c>
      <c r="J16" s="26">
        <v>325</v>
      </c>
      <c r="K16" s="26">
        <v>588</v>
      </c>
      <c r="L16" s="26">
        <v>675</v>
      </c>
      <c r="M16" s="26">
        <v>937</v>
      </c>
      <c r="N16" s="26">
        <v>871</v>
      </c>
      <c r="S16" s="66"/>
      <c r="U16" s="67"/>
    </row>
    <row r="17" spans="1:21" s="10" customFormat="1" ht="52.5" customHeight="1" thickBot="1" x14ac:dyDescent="0.3">
      <c r="A17" s="151"/>
      <c r="B17" s="28" t="s">
        <v>19</v>
      </c>
      <c r="C17" s="23">
        <v>1883</v>
      </c>
      <c r="D17" s="23">
        <v>779</v>
      </c>
      <c r="E17" s="23">
        <v>732</v>
      </c>
      <c r="F17" s="23">
        <v>845</v>
      </c>
      <c r="G17" s="23">
        <v>609</v>
      </c>
      <c r="H17" s="23">
        <v>815</v>
      </c>
      <c r="I17" s="23">
        <v>576</v>
      </c>
      <c r="J17" s="23">
        <v>706</v>
      </c>
      <c r="K17" s="23">
        <v>574</v>
      </c>
      <c r="L17" s="23">
        <v>647</v>
      </c>
      <c r="M17" s="23">
        <v>617</v>
      </c>
      <c r="N17" s="23">
        <v>773</v>
      </c>
      <c r="S17" s="66"/>
      <c r="U17" s="67"/>
    </row>
    <row r="18" spans="1:21" s="10" customFormat="1" ht="22.5" customHeight="1" thickBot="1" x14ac:dyDescent="0.3">
      <c r="A18" s="152" t="s">
        <v>21</v>
      </c>
      <c r="B18" s="153"/>
      <c r="C18" s="30">
        <f>C16+C17</f>
        <v>4262</v>
      </c>
      <c r="D18" s="30">
        <f t="shared" ref="D18:N18" si="1">D16+D17</f>
        <v>2636</v>
      </c>
      <c r="E18" s="30">
        <f t="shared" si="1"/>
        <v>1482</v>
      </c>
      <c r="F18" s="30">
        <f t="shared" ref="F18:K18" si="2">F16+F17</f>
        <v>1534</v>
      </c>
      <c r="G18" s="30">
        <f t="shared" si="2"/>
        <v>1084</v>
      </c>
      <c r="H18" s="30">
        <f t="shared" si="2"/>
        <v>1288</v>
      </c>
      <c r="I18" s="30">
        <f t="shared" si="2"/>
        <v>1107</v>
      </c>
      <c r="J18" s="30">
        <f t="shared" si="2"/>
        <v>1031</v>
      </c>
      <c r="K18" s="30">
        <f t="shared" si="2"/>
        <v>1162</v>
      </c>
      <c r="L18" s="30">
        <f t="shared" si="1"/>
        <v>1322</v>
      </c>
      <c r="M18" s="30">
        <f t="shared" si="1"/>
        <v>1554</v>
      </c>
      <c r="N18" s="31">
        <f t="shared" si="1"/>
        <v>1644</v>
      </c>
      <c r="S18" s="66"/>
    </row>
    <row r="19" spans="1:21" s="10" customFormat="1" ht="22.5" customHeight="1" thickBot="1" x14ac:dyDescent="0.3">
      <c r="A19" s="152" t="s">
        <v>27</v>
      </c>
      <c r="B19" s="153"/>
      <c r="C19" s="30">
        <f>C15+C18</f>
        <v>5656126</v>
      </c>
      <c r="D19" s="30">
        <f t="shared" ref="D19:N19" si="3">D15+D18</f>
        <v>4479017</v>
      </c>
      <c r="E19" s="30">
        <f t="shared" si="3"/>
        <v>4058595</v>
      </c>
      <c r="F19" s="30">
        <f t="shared" ref="F19:K19" si="4">F15+F18</f>
        <v>3550886</v>
      </c>
      <c r="G19" s="30">
        <f t="shared" si="4"/>
        <v>3166311</v>
      </c>
      <c r="H19" s="30">
        <f t="shared" si="4"/>
        <v>2063930</v>
      </c>
      <c r="I19" s="30">
        <f t="shared" si="4"/>
        <v>1559792</v>
      </c>
      <c r="J19" s="30">
        <f t="shared" si="4"/>
        <v>2139541</v>
      </c>
      <c r="K19" s="30">
        <f t="shared" si="4"/>
        <v>2642577</v>
      </c>
      <c r="L19" s="30">
        <f t="shared" si="3"/>
        <v>3734938</v>
      </c>
      <c r="M19" s="30">
        <f t="shared" si="3"/>
        <v>4424096</v>
      </c>
      <c r="N19" s="31">
        <f t="shared" si="3"/>
        <v>4985976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7"/>
      <c r="G24" s="89"/>
      <c r="H24" s="58"/>
      <c r="I24" s="54"/>
      <c r="K24" s="65"/>
    </row>
    <row r="25" spans="1:21" ht="22.5" customHeight="1" x14ac:dyDescent="0.25">
      <c r="E25" s="61"/>
      <c r="F25" s="88"/>
      <c r="G25" s="88"/>
      <c r="I25" s="54"/>
      <c r="K25" s="65"/>
    </row>
    <row r="26" spans="1:21" ht="22.5" customHeight="1" x14ac:dyDescent="0.25">
      <c r="E26" s="61"/>
      <c r="F26" s="88"/>
      <c r="G26" s="88"/>
      <c r="I26" s="54"/>
      <c r="K26" s="65"/>
    </row>
    <row r="27" spans="1:21" ht="22.5" customHeight="1" x14ac:dyDescent="0.25">
      <c r="E27" s="61"/>
      <c r="F27" s="88"/>
      <c r="G27" s="88"/>
      <c r="K27" s="65"/>
    </row>
    <row r="28" spans="1:21" ht="22.5" customHeight="1" x14ac:dyDescent="0.25">
      <c r="F28" s="88"/>
      <c r="G28" s="88"/>
    </row>
    <row r="29" spans="1:21" ht="22.5" customHeight="1" x14ac:dyDescent="0.25">
      <c r="F29" s="88"/>
      <c r="G29" s="88"/>
      <c r="H29" s="68"/>
      <c r="I29" s="68"/>
      <c r="J29" s="68"/>
      <c r="K29" s="68"/>
      <c r="L29" s="68"/>
      <c r="M29" s="68"/>
      <c r="N29" s="68"/>
      <c r="O29" s="68"/>
    </row>
    <row r="30" spans="1:21" ht="22.5" customHeight="1" x14ac:dyDescent="0.25">
      <c r="F30" s="88"/>
      <c r="G30" s="88"/>
      <c r="H30" s="68"/>
      <c r="I30" s="68"/>
      <c r="J30" s="68"/>
      <c r="K30" s="68"/>
      <c r="L30" s="68"/>
      <c r="M30" s="68"/>
      <c r="N30" s="68"/>
      <c r="O30" s="68"/>
    </row>
    <row r="31" spans="1:21" ht="22.5" customHeight="1" x14ac:dyDescent="0.25">
      <c r="F31" s="88"/>
      <c r="G31" s="88"/>
      <c r="H31" s="68"/>
      <c r="I31" s="68"/>
      <c r="J31" s="90"/>
      <c r="K31" s="91"/>
      <c r="L31" s="92"/>
      <c r="M31" s="91"/>
      <c r="N31" s="68"/>
      <c r="O31" s="68"/>
    </row>
    <row r="32" spans="1:21" ht="22.5" customHeight="1" x14ac:dyDescent="0.25">
      <c r="F32" s="88"/>
      <c r="G32" s="88"/>
      <c r="H32" s="68"/>
      <c r="I32" s="68"/>
      <c r="J32" s="90"/>
      <c r="K32" s="91"/>
      <c r="L32" s="92"/>
      <c r="M32" s="91"/>
      <c r="N32" s="68"/>
      <c r="O32" s="68"/>
    </row>
    <row r="33" spans="6:15" ht="22.5" customHeight="1" x14ac:dyDescent="0.25">
      <c r="F33" s="88"/>
      <c r="G33" s="88"/>
      <c r="H33" s="68"/>
      <c r="I33" s="68"/>
      <c r="J33" s="90"/>
      <c r="K33" s="91"/>
      <c r="L33" s="92"/>
      <c r="M33" s="91"/>
      <c r="N33" s="68"/>
      <c r="O33" s="68"/>
    </row>
    <row r="34" spans="6:15" ht="22.5" customHeight="1" x14ac:dyDescent="0.25">
      <c r="F34" s="88"/>
      <c r="G34" s="88"/>
      <c r="H34" s="68"/>
      <c r="I34" s="68"/>
      <c r="J34" s="90"/>
      <c r="K34" s="68"/>
      <c r="L34" s="68"/>
      <c r="M34" s="68"/>
      <c r="N34" s="68"/>
      <c r="O34" s="68"/>
    </row>
    <row r="35" spans="6:15" ht="22.5" customHeight="1" x14ac:dyDescent="0.25">
      <c r="F35" s="88"/>
      <c r="G35" s="88"/>
      <c r="H35" s="68"/>
      <c r="I35" s="68"/>
      <c r="J35" s="90"/>
      <c r="K35" s="91"/>
      <c r="L35" s="92"/>
      <c r="M35" s="91"/>
      <c r="N35" s="68"/>
      <c r="O35" s="68"/>
    </row>
    <row r="36" spans="6:15" ht="22.5" customHeight="1" x14ac:dyDescent="0.25">
      <c r="F36" s="88"/>
      <c r="G36" s="88"/>
      <c r="H36" s="68"/>
      <c r="I36" s="68"/>
      <c r="J36" s="90"/>
      <c r="K36" s="91"/>
      <c r="L36" s="92"/>
      <c r="M36" s="91"/>
      <c r="N36" s="68"/>
      <c r="O36" s="68"/>
    </row>
    <row r="37" spans="6:15" ht="22.5" customHeight="1" x14ac:dyDescent="0.25">
      <c r="F37" s="88"/>
      <c r="G37" s="88"/>
      <c r="H37" s="68"/>
      <c r="I37" s="68"/>
      <c r="J37" s="68"/>
      <c r="K37" s="68"/>
      <c r="L37" s="68"/>
      <c r="M37" s="68"/>
      <c r="N37" s="68"/>
      <c r="O37" s="68"/>
    </row>
    <row r="38" spans="6:15" ht="22.5" customHeight="1" x14ac:dyDescent="0.25">
      <c r="F38" s="88"/>
      <c r="G38" s="88"/>
      <c r="H38" s="68"/>
      <c r="I38" s="68"/>
      <c r="J38" s="68"/>
      <c r="K38" s="68"/>
      <c r="L38" s="68"/>
      <c r="M38" s="68"/>
      <c r="N38" s="68"/>
      <c r="O38" s="68"/>
    </row>
    <row r="39" spans="6:15" ht="22.5" customHeight="1" x14ac:dyDescent="0.25">
      <c r="H39" s="68"/>
      <c r="I39" s="68"/>
      <c r="J39" s="68"/>
      <c r="K39" s="68"/>
      <c r="L39" s="68"/>
      <c r="M39" s="68"/>
      <c r="N39" s="68"/>
      <c r="O39" s="68"/>
    </row>
    <row r="40" spans="6:15" ht="22.5" customHeight="1" x14ac:dyDescent="0.25">
      <c r="H40" s="68"/>
      <c r="I40" s="68"/>
      <c r="J40" s="68"/>
      <c r="K40" s="68"/>
      <c r="L40" s="68"/>
      <c r="M40" s="68"/>
      <c r="N40" s="68"/>
      <c r="O40" s="68"/>
    </row>
    <row r="41" spans="6:15" ht="22.5" customHeight="1" x14ac:dyDescent="0.25">
      <c r="H41" s="68"/>
      <c r="I41" s="68"/>
      <c r="J41" s="68"/>
      <c r="K41" s="68"/>
      <c r="L41" s="68"/>
      <c r="M41" s="68"/>
      <c r="N41" s="68"/>
      <c r="O41" s="68"/>
    </row>
    <row r="42" spans="6:15" ht="22.5" customHeight="1" x14ac:dyDescent="0.25">
      <c r="H42" s="68"/>
      <c r="I42" s="68"/>
      <c r="J42" s="68"/>
      <c r="K42" s="68"/>
      <c r="L42" s="68"/>
      <c r="M42" s="68"/>
      <c r="N42" s="68"/>
      <c r="O42" s="68"/>
    </row>
    <row r="43" spans="6:15" ht="22.5" customHeight="1" x14ac:dyDescent="0.25">
      <c r="H43" s="68"/>
      <c r="I43" s="68"/>
      <c r="J43" s="68"/>
      <c r="K43" s="68"/>
      <c r="L43" s="68"/>
      <c r="M43" s="68"/>
      <c r="N43" s="68"/>
      <c r="O43" s="68"/>
    </row>
    <row r="44" spans="6:15" ht="22.5" customHeight="1" x14ac:dyDescent="0.25">
      <c r="H44" s="68"/>
      <c r="I44" s="68"/>
      <c r="J44" s="68"/>
      <c r="K44" s="68"/>
      <c r="L44" s="68"/>
      <c r="M44" s="68"/>
      <c r="N44" s="68"/>
      <c r="O44" s="68"/>
    </row>
    <row r="45" spans="6:15" ht="22.5" customHeight="1" x14ac:dyDescent="0.25">
      <c r="H45" s="68"/>
      <c r="I45" s="68"/>
      <c r="J45" s="68"/>
      <c r="K45" s="68"/>
      <c r="L45" s="68"/>
      <c r="M45" s="68"/>
      <c r="N45" s="68"/>
      <c r="O45" s="68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2:A13"/>
    <mergeCell ref="A15:B15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5"/>
  <sheetViews>
    <sheetView view="pageBreakPreview" zoomScale="89" zoomScaleNormal="100" zoomScaleSheetLayoutView="89" workbookViewId="0">
      <pane xSplit="2" ySplit="4" topLeftCell="G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7" width="9.140625" style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21" ht="15" x14ac:dyDescent="0.25">
      <c r="A4" s="168" t="s">
        <v>33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21" ht="15" x14ac:dyDescent="0.25">
      <c r="A5" s="168"/>
      <c r="B5" s="20" t="s">
        <v>15</v>
      </c>
      <c r="C5" s="7">
        <v>15694</v>
      </c>
      <c r="D5" s="7">
        <v>14719.999999999998</v>
      </c>
      <c r="E5" s="11">
        <v>10544</v>
      </c>
      <c r="F5" s="7">
        <v>9143</v>
      </c>
      <c r="G5" s="41">
        <v>7403.0000000000009</v>
      </c>
      <c r="H5" s="41">
        <v>6109</v>
      </c>
      <c r="I5" s="41">
        <v>5922.9999999999991</v>
      </c>
      <c r="J5" s="41">
        <v>8745.9999999999982</v>
      </c>
      <c r="K5" s="41">
        <v>12860</v>
      </c>
      <c r="L5" s="41">
        <v>12860</v>
      </c>
      <c r="M5" s="41">
        <v>14955</v>
      </c>
      <c r="N5" s="41">
        <v>18346</v>
      </c>
    </row>
    <row r="6" spans="1:21" ht="15" x14ac:dyDescent="0.25">
      <c r="A6" s="168"/>
      <c r="B6" s="20" t="s">
        <v>16</v>
      </c>
      <c r="C6" s="7">
        <v>2467852</v>
      </c>
      <c r="D6" s="7">
        <v>1910207</v>
      </c>
      <c r="E6" s="7">
        <v>2552178</v>
      </c>
      <c r="F6" s="7">
        <v>1429491</v>
      </c>
      <c r="G6" s="41">
        <v>1223726</v>
      </c>
      <c r="H6" s="41">
        <v>744281.00000000012</v>
      </c>
      <c r="I6" s="41">
        <v>658696</v>
      </c>
      <c r="J6" s="41">
        <v>868390.00000000012</v>
      </c>
      <c r="K6" s="41">
        <v>1044278</v>
      </c>
      <c r="L6" s="41">
        <v>1044278</v>
      </c>
      <c r="M6" s="41">
        <v>2177158</v>
      </c>
      <c r="N6" s="41">
        <v>2591510</v>
      </c>
    </row>
    <row r="7" spans="1:21" ht="15" x14ac:dyDescent="0.25">
      <c r="A7" s="168"/>
      <c r="B7" s="20" t="s">
        <v>17</v>
      </c>
      <c r="C7" s="7">
        <v>2478538</v>
      </c>
      <c r="D7" s="7">
        <v>2251861</v>
      </c>
      <c r="E7" s="11">
        <v>2686042.9999999995</v>
      </c>
      <c r="F7" s="7">
        <v>1660250</v>
      </c>
      <c r="G7" s="41">
        <v>1505507</v>
      </c>
      <c r="H7" s="41">
        <v>761507.99999999988</v>
      </c>
      <c r="I7" s="41">
        <v>643445.99999999988</v>
      </c>
      <c r="J7" s="41">
        <v>1059889.9999999998</v>
      </c>
      <c r="K7" s="41">
        <v>1010763.9999999999</v>
      </c>
      <c r="L7" s="41">
        <v>1010763.9999999999</v>
      </c>
      <c r="M7" s="41">
        <v>1997833.9999999998</v>
      </c>
      <c r="N7" s="41">
        <v>2140221</v>
      </c>
    </row>
    <row r="8" spans="1:21" ht="15" x14ac:dyDescent="0.25">
      <c r="A8" s="168"/>
      <c r="B8" s="20" t="s">
        <v>18</v>
      </c>
      <c r="C8" s="7">
        <v>443483.00000000006</v>
      </c>
      <c r="D8" s="7">
        <v>364930</v>
      </c>
      <c r="E8" s="11">
        <v>365970</v>
      </c>
      <c r="F8" s="7">
        <v>294597</v>
      </c>
      <c r="G8" s="41">
        <v>236194.00000000003</v>
      </c>
      <c r="H8" s="41">
        <v>189103</v>
      </c>
      <c r="I8" s="41">
        <v>143743</v>
      </c>
      <c r="J8" s="41">
        <v>182694</v>
      </c>
      <c r="K8" s="41">
        <v>214621</v>
      </c>
      <c r="L8" s="41">
        <v>214621</v>
      </c>
      <c r="M8" s="41">
        <v>394417</v>
      </c>
      <c r="N8" s="41">
        <v>492642</v>
      </c>
    </row>
    <row r="9" spans="1:21" ht="15.75" thickBot="1" x14ac:dyDescent="0.3">
      <c r="A9" s="168"/>
      <c r="B9" s="22" t="s">
        <v>19</v>
      </c>
      <c r="C9" s="14">
        <v>39856</v>
      </c>
      <c r="D9" s="14">
        <v>34017</v>
      </c>
      <c r="E9" s="23">
        <v>38850</v>
      </c>
      <c r="F9" s="14">
        <v>34180</v>
      </c>
      <c r="G9" s="42">
        <v>30048</v>
      </c>
      <c r="H9" s="42">
        <v>28886</v>
      </c>
      <c r="I9" s="42">
        <v>44163</v>
      </c>
      <c r="J9" s="42">
        <v>37048</v>
      </c>
      <c r="K9" s="42">
        <v>38444</v>
      </c>
      <c r="L9" s="42">
        <v>38444</v>
      </c>
      <c r="M9" s="42">
        <v>48110</v>
      </c>
      <c r="N9" s="42">
        <v>49416</v>
      </c>
    </row>
    <row r="10" spans="1:21" ht="15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</row>
    <row r="11" spans="1:21" ht="15.75" thickBot="1" x14ac:dyDescent="0.3">
      <c r="A11" s="168"/>
      <c r="B11" s="96"/>
      <c r="C11" s="42">
        <v>4019.9999999999995</v>
      </c>
      <c r="D11" s="42">
        <v>3750</v>
      </c>
      <c r="E11" s="42">
        <v>4410</v>
      </c>
      <c r="F11" s="42">
        <v>2280</v>
      </c>
      <c r="G11" s="42">
        <v>1860</v>
      </c>
      <c r="H11" s="42">
        <v>0</v>
      </c>
      <c r="I11" s="42">
        <v>1177</v>
      </c>
      <c r="J11" s="42">
        <v>3358</v>
      </c>
      <c r="K11" s="42">
        <v>3402</v>
      </c>
      <c r="L11" s="42">
        <v>3402</v>
      </c>
      <c r="M11" s="42">
        <v>5190</v>
      </c>
      <c r="N11" s="42">
        <v>4592</v>
      </c>
    </row>
    <row r="12" spans="1:21" ht="15" x14ac:dyDescent="0.25">
      <c r="A12" s="166" t="s">
        <v>32</v>
      </c>
      <c r="B12" s="32" t="s">
        <v>16</v>
      </c>
      <c r="C12" s="34">
        <v>2.6779999999999999</v>
      </c>
      <c r="D12" s="34">
        <v>2.1259999999999999</v>
      </c>
      <c r="E12" s="34">
        <v>2.8889999999999998</v>
      </c>
      <c r="F12" s="34">
        <v>1.577</v>
      </c>
      <c r="G12" s="34">
        <v>1.296</v>
      </c>
      <c r="H12" s="34">
        <v>0.85399999999999998</v>
      </c>
      <c r="I12" s="34">
        <v>0.82899999999999996</v>
      </c>
      <c r="J12" s="34">
        <v>0.95499999999999996</v>
      </c>
      <c r="K12" s="34">
        <v>1.1819999999999999</v>
      </c>
      <c r="L12" s="34">
        <v>1.1819999999999999</v>
      </c>
      <c r="M12" s="34">
        <v>2.4209999999999998</v>
      </c>
      <c r="N12" s="34">
        <v>2.7170000000000001</v>
      </c>
      <c r="S12" s="65"/>
      <c r="U12" s="67"/>
    </row>
    <row r="13" spans="1:21" ht="15" x14ac:dyDescent="0.25">
      <c r="A13" s="174"/>
      <c r="B13" s="45" t="s">
        <v>17</v>
      </c>
      <c r="C13" s="46">
        <v>2.5089999999999999</v>
      </c>
      <c r="D13" s="46">
        <v>2.4</v>
      </c>
      <c r="E13" s="46">
        <v>2.6150000000000002</v>
      </c>
      <c r="F13" s="46">
        <v>1.91</v>
      </c>
      <c r="G13" s="46">
        <v>1.641</v>
      </c>
      <c r="H13" s="46">
        <v>0.92</v>
      </c>
      <c r="I13" s="46">
        <v>0.64700000000000002</v>
      </c>
      <c r="J13" s="46">
        <v>0.89700000000000002</v>
      </c>
      <c r="K13" s="46">
        <v>1.006</v>
      </c>
      <c r="L13" s="46">
        <v>1.006</v>
      </c>
      <c r="M13" s="46">
        <v>1.8860000000000001</v>
      </c>
      <c r="N13" s="46">
        <v>1.7969999999999999</v>
      </c>
      <c r="S13" s="65"/>
    </row>
    <row r="14" spans="1:21" ht="15" x14ac:dyDescent="0.25">
      <c r="A14" s="49"/>
      <c r="B14" s="50" t="s">
        <v>18</v>
      </c>
      <c r="C14" s="51">
        <v>2.5999999999999999E-2</v>
      </c>
      <c r="D14" s="51">
        <v>2.9000000000000001E-2</v>
      </c>
      <c r="E14" s="51">
        <v>2.3E-2</v>
      </c>
      <c r="F14" s="51">
        <v>2.1000000000000001E-2</v>
      </c>
      <c r="G14" s="51">
        <v>6.0000000000000001E-3</v>
      </c>
      <c r="H14" s="51">
        <v>7.0000000000000001E-3</v>
      </c>
      <c r="I14" s="51">
        <v>0</v>
      </c>
      <c r="J14" s="51">
        <v>0</v>
      </c>
      <c r="K14" s="51">
        <v>3.9E-2</v>
      </c>
      <c r="L14" s="51">
        <v>3.9E-2</v>
      </c>
      <c r="M14" s="51">
        <v>2.5000000000000001E-2</v>
      </c>
      <c r="N14" s="51">
        <v>3.1E-2</v>
      </c>
      <c r="S14" s="65"/>
    </row>
    <row r="15" spans="1:21" ht="15.75" thickBot="1" x14ac:dyDescent="0.3">
      <c r="A15" s="172" t="s">
        <v>21</v>
      </c>
      <c r="B15" s="173"/>
      <c r="C15" s="24">
        <f>SUM(C5:C9,C11)</f>
        <v>5449443</v>
      </c>
      <c r="D15" s="24">
        <f t="shared" ref="D15:N15" si="0">SUM(D5:D9,D11)</f>
        <v>4579485</v>
      </c>
      <c r="E15" s="24">
        <f t="shared" si="0"/>
        <v>5657995</v>
      </c>
      <c r="F15" s="24">
        <f t="shared" si="0"/>
        <v>3429941</v>
      </c>
      <c r="G15" s="24">
        <f t="shared" si="0"/>
        <v>3004738</v>
      </c>
      <c r="H15" s="24">
        <f t="shared" si="0"/>
        <v>1729887</v>
      </c>
      <c r="I15" s="24">
        <f t="shared" si="0"/>
        <v>1497148</v>
      </c>
      <c r="J15" s="24">
        <f t="shared" si="0"/>
        <v>2160126</v>
      </c>
      <c r="K15" s="24">
        <f t="shared" si="0"/>
        <v>2324369</v>
      </c>
      <c r="L15" s="24">
        <f t="shared" si="0"/>
        <v>2324369</v>
      </c>
      <c r="M15" s="24">
        <f t="shared" si="0"/>
        <v>4637664</v>
      </c>
      <c r="N15" s="24">
        <f t="shared" si="0"/>
        <v>5296727</v>
      </c>
      <c r="S15" s="65"/>
    </row>
    <row r="16" spans="1:21" s="10" customFormat="1" ht="36.75" customHeight="1" x14ac:dyDescent="0.25">
      <c r="A16" s="150" t="s">
        <v>28</v>
      </c>
      <c r="B16" s="25" t="s">
        <v>18</v>
      </c>
      <c r="C16" s="26">
        <v>984</v>
      </c>
      <c r="D16" s="26">
        <v>855</v>
      </c>
      <c r="E16" s="26">
        <v>472</v>
      </c>
      <c r="F16" s="26">
        <v>639</v>
      </c>
      <c r="G16" s="26">
        <v>395</v>
      </c>
      <c r="H16" s="26">
        <v>1289</v>
      </c>
      <c r="I16" s="26">
        <v>337</v>
      </c>
      <c r="J16" s="26">
        <v>291</v>
      </c>
      <c r="K16" s="26">
        <v>1140</v>
      </c>
      <c r="L16" s="26">
        <v>1140</v>
      </c>
      <c r="M16" s="26">
        <v>803</v>
      </c>
      <c r="N16" s="26">
        <v>1289</v>
      </c>
      <c r="S16" s="66"/>
      <c r="U16" s="67"/>
    </row>
    <row r="17" spans="1:21" s="10" customFormat="1" ht="52.5" customHeight="1" thickBot="1" x14ac:dyDescent="0.3">
      <c r="A17" s="151"/>
      <c r="B17" s="28" t="s">
        <v>19</v>
      </c>
      <c r="C17" s="23">
        <v>989</v>
      </c>
      <c r="D17" s="23">
        <v>978</v>
      </c>
      <c r="E17" s="23">
        <v>837</v>
      </c>
      <c r="F17" s="23">
        <v>800</v>
      </c>
      <c r="G17" s="23">
        <v>782</v>
      </c>
      <c r="H17" s="23">
        <v>790</v>
      </c>
      <c r="I17" s="23">
        <v>617</v>
      </c>
      <c r="J17" s="23">
        <v>819</v>
      </c>
      <c r="K17" s="23">
        <v>951</v>
      </c>
      <c r="L17" s="23">
        <v>951</v>
      </c>
      <c r="M17" s="23">
        <v>1037</v>
      </c>
      <c r="N17" s="23">
        <v>790</v>
      </c>
      <c r="S17" s="66"/>
      <c r="U17" s="67"/>
    </row>
    <row r="18" spans="1:21" s="10" customFormat="1" ht="22.5" customHeight="1" thickBot="1" x14ac:dyDescent="0.3">
      <c r="A18" s="152" t="s">
        <v>21</v>
      </c>
      <c r="B18" s="153"/>
      <c r="C18" s="30">
        <f>C16+C17</f>
        <v>1973</v>
      </c>
      <c r="D18" s="30">
        <f t="shared" ref="D18:N18" si="1">D16+D17</f>
        <v>1833</v>
      </c>
      <c r="E18" s="30">
        <f t="shared" si="1"/>
        <v>1309</v>
      </c>
      <c r="F18" s="30">
        <f t="shared" si="1"/>
        <v>1439</v>
      </c>
      <c r="G18" s="30">
        <f t="shared" si="1"/>
        <v>1177</v>
      </c>
      <c r="H18" s="30">
        <f>H16+H17</f>
        <v>2079</v>
      </c>
      <c r="I18" s="30">
        <f>I16+I17</f>
        <v>954</v>
      </c>
      <c r="J18" s="30">
        <f>J16+J17</f>
        <v>1110</v>
      </c>
      <c r="K18" s="30">
        <f>K16+K17</f>
        <v>2091</v>
      </c>
      <c r="L18" s="30">
        <f t="shared" si="1"/>
        <v>2091</v>
      </c>
      <c r="M18" s="30">
        <f t="shared" si="1"/>
        <v>1840</v>
      </c>
      <c r="N18" s="31">
        <f t="shared" si="1"/>
        <v>2079</v>
      </c>
      <c r="S18" s="66"/>
    </row>
    <row r="19" spans="1:21" s="10" customFormat="1" ht="22.5" customHeight="1" thickBot="1" x14ac:dyDescent="0.3">
      <c r="A19" s="152" t="s">
        <v>27</v>
      </c>
      <c r="B19" s="153"/>
      <c r="C19" s="30">
        <f>C15+C18</f>
        <v>5451416</v>
      </c>
      <c r="D19" s="30">
        <f t="shared" ref="D19:N19" si="2">D15+D18</f>
        <v>4581318</v>
      </c>
      <c r="E19" s="30">
        <f t="shared" si="2"/>
        <v>5659304</v>
      </c>
      <c r="F19" s="30">
        <f t="shared" si="2"/>
        <v>3431380</v>
      </c>
      <c r="G19" s="30">
        <f t="shared" si="2"/>
        <v>3005915</v>
      </c>
      <c r="H19" s="30">
        <f>H15+H18</f>
        <v>1731966</v>
      </c>
      <c r="I19" s="30">
        <f>I15+I18</f>
        <v>1498102</v>
      </c>
      <c r="J19" s="30">
        <f>J15+J18</f>
        <v>2161236</v>
      </c>
      <c r="K19" s="30">
        <f>K15+K18</f>
        <v>2326460</v>
      </c>
      <c r="L19" s="30">
        <f t="shared" si="2"/>
        <v>2326460</v>
      </c>
      <c r="M19" s="30">
        <f t="shared" si="2"/>
        <v>4639504</v>
      </c>
      <c r="N19" s="31">
        <f t="shared" si="2"/>
        <v>5298806</v>
      </c>
      <c r="S19" s="66"/>
    </row>
    <row r="20" spans="1:21" ht="22.5" customHeight="1" x14ac:dyDescent="0.25">
      <c r="S20" s="65"/>
    </row>
    <row r="21" spans="1:21" ht="27" customHeight="1" x14ac:dyDescent="0.25">
      <c r="J21" s="54"/>
      <c r="S21" s="65"/>
    </row>
    <row r="22" spans="1:21" ht="22.5" customHeight="1" x14ac:dyDescent="0.25">
      <c r="H22" s="58"/>
      <c r="I22" s="54"/>
    </row>
    <row r="23" spans="1:21" ht="22.5" customHeight="1" x14ac:dyDescent="0.25">
      <c r="D23" s="59"/>
      <c r="E23" s="63"/>
      <c r="F23" s="63"/>
      <c r="G23" s="60"/>
      <c r="H23" s="58"/>
      <c r="I23" s="54"/>
    </row>
    <row r="24" spans="1:21" ht="22.5" customHeight="1" x14ac:dyDescent="0.25">
      <c r="D24" s="59"/>
      <c r="E24" s="63"/>
      <c r="F24" s="87"/>
      <c r="G24" s="89"/>
      <c r="H24" s="58"/>
      <c r="I24" s="54"/>
      <c r="K24" s="65"/>
    </row>
    <row r="25" spans="1:21" ht="22.5" customHeight="1" x14ac:dyDescent="0.25">
      <c r="E25" s="61"/>
      <c r="F25" s="88"/>
      <c r="G25" s="88"/>
      <c r="I25" s="54"/>
      <c r="K25" s="65"/>
    </row>
    <row r="26" spans="1:21" ht="22.5" customHeight="1" x14ac:dyDescent="0.25">
      <c r="E26" s="61"/>
      <c r="F26" s="88"/>
      <c r="G26" s="88"/>
      <c r="I26" s="54"/>
      <c r="K26" s="65"/>
    </row>
    <row r="27" spans="1:21" ht="22.5" customHeight="1" x14ac:dyDescent="0.25">
      <c r="E27" s="61"/>
      <c r="F27" s="88"/>
      <c r="G27" s="88"/>
      <c r="K27" s="65"/>
    </row>
    <row r="28" spans="1:21" ht="22.5" customHeight="1" x14ac:dyDescent="0.25">
      <c r="F28" s="88"/>
      <c r="G28" s="88"/>
    </row>
    <row r="29" spans="1:21" ht="22.5" customHeight="1" x14ac:dyDescent="0.25">
      <c r="F29" s="88"/>
      <c r="G29" s="88"/>
      <c r="H29" s="68"/>
      <c r="I29" s="68"/>
      <c r="J29" s="68"/>
      <c r="K29" s="68"/>
      <c r="L29" s="68"/>
      <c r="M29" s="68"/>
      <c r="N29" s="68"/>
      <c r="O29" s="68"/>
    </row>
    <row r="30" spans="1:21" ht="22.5" customHeight="1" x14ac:dyDescent="0.25">
      <c r="F30" s="88"/>
      <c r="G30" s="88"/>
      <c r="H30" s="68"/>
      <c r="I30" s="68"/>
      <c r="J30" s="68"/>
      <c r="K30" s="68"/>
      <c r="L30" s="68"/>
      <c r="M30" s="68"/>
      <c r="N30" s="68"/>
      <c r="O30" s="68"/>
    </row>
    <row r="31" spans="1:21" ht="22.5" customHeight="1" x14ac:dyDescent="0.25">
      <c r="F31" s="88"/>
      <c r="G31" s="88"/>
      <c r="H31" s="68"/>
      <c r="I31" s="68"/>
      <c r="J31" s="90"/>
      <c r="K31" s="91"/>
      <c r="L31" s="92"/>
      <c r="M31" s="91"/>
      <c r="N31" s="68"/>
      <c r="O31" s="68"/>
    </row>
    <row r="32" spans="1:21" ht="22.5" customHeight="1" x14ac:dyDescent="0.25">
      <c r="F32" s="88"/>
      <c r="G32" s="88"/>
      <c r="H32" s="68"/>
      <c r="I32" s="68"/>
      <c r="J32" s="90"/>
      <c r="K32" s="91"/>
      <c r="L32" s="92"/>
      <c r="M32" s="91"/>
      <c r="N32" s="68"/>
      <c r="O32" s="68"/>
    </row>
    <row r="33" spans="6:15" ht="22.5" customHeight="1" x14ac:dyDescent="0.25">
      <c r="F33" s="88"/>
      <c r="G33" s="88"/>
      <c r="H33" s="68"/>
      <c r="I33" s="68"/>
      <c r="J33" s="90"/>
      <c r="K33" s="91"/>
      <c r="L33" s="92"/>
      <c r="M33" s="91"/>
      <c r="N33" s="68"/>
      <c r="O33" s="68"/>
    </row>
    <row r="34" spans="6:15" ht="22.5" customHeight="1" x14ac:dyDescent="0.25">
      <c r="F34" s="88"/>
      <c r="G34" s="88"/>
      <c r="H34" s="68"/>
      <c r="I34" s="68"/>
      <c r="J34" s="90"/>
      <c r="K34" s="68"/>
      <c r="L34" s="68"/>
      <c r="M34" s="68"/>
      <c r="N34" s="68"/>
      <c r="O34" s="68"/>
    </row>
    <row r="35" spans="6:15" ht="22.5" customHeight="1" x14ac:dyDescent="0.25">
      <c r="F35" s="88"/>
      <c r="G35" s="88"/>
      <c r="H35" s="68"/>
      <c r="I35" s="68"/>
      <c r="J35" s="90"/>
      <c r="K35" s="91"/>
      <c r="L35" s="92"/>
      <c r="M35" s="91"/>
      <c r="N35" s="68"/>
      <c r="O35" s="68"/>
    </row>
    <row r="36" spans="6:15" ht="22.5" customHeight="1" x14ac:dyDescent="0.25">
      <c r="F36" s="88"/>
      <c r="G36" s="88"/>
      <c r="H36" s="68"/>
      <c r="I36" s="68"/>
      <c r="J36" s="90"/>
      <c r="K36" s="91"/>
      <c r="L36" s="92"/>
      <c r="M36" s="91"/>
      <c r="N36" s="68"/>
      <c r="O36" s="68"/>
    </row>
    <row r="37" spans="6:15" ht="22.5" customHeight="1" x14ac:dyDescent="0.25">
      <c r="F37" s="88"/>
      <c r="G37" s="88"/>
      <c r="H37" s="68"/>
      <c r="I37" s="68"/>
      <c r="J37" s="68"/>
      <c r="K37" s="68"/>
      <c r="L37" s="68"/>
      <c r="M37" s="68"/>
      <c r="N37" s="68"/>
      <c r="O37" s="68"/>
    </row>
    <row r="38" spans="6:15" ht="22.5" customHeight="1" x14ac:dyDescent="0.25">
      <c r="F38" s="88"/>
      <c r="G38" s="88"/>
      <c r="H38" s="68"/>
      <c r="I38" s="68"/>
      <c r="J38" s="68"/>
      <c r="K38" s="68"/>
      <c r="L38" s="68"/>
      <c r="M38" s="68"/>
      <c r="N38" s="68"/>
      <c r="O38" s="68"/>
    </row>
    <row r="39" spans="6:15" ht="22.5" customHeight="1" x14ac:dyDescent="0.25">
      <c r="H39" s="68"/>
      <c r="I39" s="68"/>
      <c r="J39" s="68"/>
      <c r="K39" s="68"/>
      <c r="L39" s="68"/>
      <c r="M39" s="68"/>
      <c r="N39" s="68"/>
      <c r="O39" s="68"/>
    </row>
    <row r="40" spans="6:15" ht="22.5" customHeight="1" x14ac:dyDescent="0.25">
      <c r="H40" s="68"/>
      <c r="I40" s="68"/>
      <c r="J40" s="68"/>
      <c r="K40" s="68"/>
      <c r="L40" s="68"/>
      <c r="M40" s="68"/>
      <c r="N40" s="68"/>
      <c r="O40" s="68"/>
    </row>
    <row r="41" spans="6:15" ht="22.5" customHeight="1" x14ac:dyDescent="0.25">
      <c r="H41" s="68"/>
      <c r="I41" s="68"/>
      <c r="J41" s="68"/>
      <c r="K41" s="68"/>
      <c r="L41" s="68"/>
      <c r="M41" s="68"/>
      <c r="N41" s="68"/>
      <c r="O41" s="68"/>
    </row>
    <row r="42" spans="6:15" ht="22.5" customHeight="1" x14ac:dyDescent="0.25">
      <c r="H42" s="68"/>
      <c r="I42" s="68"/>
      <c r="J42" s="68"/>
      <c r="K42" s="68"/>
      <c r="L42" s="68"/>
      <c r="M42" s="68"/>
      <c r="N42" s="68"/>
      <c r="O42" s="68"/>
    </row>
    <row r="43" spans="6:15" ht="22.5" customHeight="1" x14ac:dyDescent="0.25">
      <c r="H43" s="68"/>
      <c r="I43" s="68"/>
      <c r="J43" s="68"/>
      <c r="K43" s="68"/>
      <c r="L43" s="68"/>
      <c r="M43" s="68"/>
      <c r="N43" s="68"/>
      <c r="O43" s="68"/>
    </row>
    <row r="44" spans="6:15" ht="22.5" customHeight="1" x14ac:dyDescent="0.25">
      <c r="H44" s="68"/>
      <c r="I44" s="68"/>
      <c r="J44" s="68"/>
      <c r="K44" s="68"/>
      <c r="L44" s="68"/>
      <c r="M44" s="68"/>
      <c r="N44" s="68"/>
      <c r="O44" s="68"/>
    </row>
    <row r="45" spans="6:15" ht="22.5" customHeight="1" x14ac:dyDescent="0.25">
      <c r="H45" s="68"/>
      <c r="I45" s="68"/>
      <c r="J45" s="68"/>
      <c r="K45" s="68"/>
      <c r="L45" s="68"/>
      <c r="M45" s="68"/>
      <c r="N45" s="68"/>
      <c r="O45" s="68"/>
    </row>
  </sheetData>
  <mergeCells count="9">
    <mergeCell ref="A16:A17"/>
    <mergeCell ref="A18:B18"/>
    <mergeCell ref="A19:B19"/>
    <mergeCell ref="A2:N2"/>
    <mergeCell ref="A4:A11"/>
    <mergeCell ref="B4:N4"/>
    <mergeCell ref="B10:N10"/>
    <mergeCell ref="A12:A13"/>
    <mergeCell ref="A15:B15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4"/>
  <sheetViews>
    <sheetView view="pageBreakPreview" zoomScale="75" zoomScaleNormal="100" zoomScaleSheetLayoutView="75" workbookViewId="0">
      <pane xSplit="2" ySplit="4" topLeftCell="F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9.140625" defaultRowHeight="22.5" customHeight="1" x14ac:dyDescent="0.25"/>
  <cols>
    <col min="1" max="1" width="26.7109375" style="1" customWidth="1"/>
    <col min="2" max="2" width="14.85546875" style="1" customWidth="1"/>
    <col min="3" max="14" width="20" style="1" customWidth="1"/>
    <col min="15" max="15" width="9.140625" style="101" customWidth="1"/>
    <col min="16" max="16" width="9.140625" style="1"/>
    <col min="17" max="17" width="10.42578125" style="101" bestFit="1" customWidth="1"/>
    <col min="18" max="18" width="51.42578125" style="1" bestFit="1" customWidth="1"/>
    <col min="19" max="19" width="10.140625" style="1" bestFit="1" customWidth="1"/>
    <col min="20" max="16384" width="9.140625" style="1"/>
  </cols>
  <sheetData>
    <row r="2" spans="1:21" ht="15.75" thickBot="1" x14ac:dyDescent="0.3">
      <c r="A2" s="154" t="s">
        <v>36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1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  <c r="O3" s="107"/>
      <c r="Q3" s="102"/>
    </row>
    <row r="4" spans="1:21" ht="15" x14ac:dyDescent="0.25">
      <c r="A4" s="168" t="s">
        <v>33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  <c r="Q4" s="103"/>
    </row>
    <row r="5" spans="1:21" ht="18.75" customHeight="1" x14ac:dyDescent="0.25">
      <c r="A5" s="168"/>
      <c r="B5" s="20" t="s">
        <v>15</v>
      </c>
      <c r="C5" s="7">
        <v>19725</v>
      </c>
      <c r="D5" s="7">
        <v>16410</v>
      </c>
      <c r="E5" s="7">
        <v>7270</v>
      </c>
      <c r="F5" s="7">
        <v>6060</v>
      </c>
      <c r="G5" s="7">
        <v>4506</v>
      </c>
      <c r="H5" s="41">
        <v>5933.9999999999991</v>
      </c>
      <c r="I5" s="41">
        <v>7720.9999999999991</v>
      </c>
      <c r="J5" s="41">
        <v>8422</v>
      </c>
      <c r="K5" s="41">
        <v>9615</v>
      </c>
      <c r="L5" s="41">
        <v>10169</v>
      </c>
      <c r="M5" s="41">
        <v>13968</v>
      </c>
      <c r="N5" s="41">
        <v>14902</v>
      </c>
      <c r="O5" s="101">
        <f>N5/M5</f>
        <v>1.0668671248568156</v>
      </c>
      <c r="Q5" s="104">
        <f>AVERAGE(C5:N5)</f>
        <v>10391.833333333334</v>
      </c>
    </row>
    <row r="6" spans="1:21" ht="18.75" customHeight="1" x14ac:dyDescent="0.25">
      <c r="A6" s="168"/>
      <c r="B6" s="20" t="s">
        <v>16</v>
      </c>
      <c r="C6" s="7">
        <v>2426983</v>
      </c>
      <c r="D6" s="7">
        <v>1892444</v>
      </c>
      <c r="E6" s="7">
        <v>2161246</v>
      </c>
      <c r="F6" s="7">
        <v>1363139.9999999998</v>
      </c>
      <c r="G6" s="7">
        <v>1101588</v>
      </c>
      <c r="H6" s="41">
        <v>783637</v>
      </c>
      <c r="I6" s="41">
        <v>807786</v>
      </c>
      <c r="J6" s="41">
        <v>990988</v>
      </c>
      <c r="K6" s="41">
        <v>1196551</v>
      </c>
      <c r="L6" s="41">
        <v>1725295.9999999998</v>
      </c>
      <c r="M6" s="41">
        <v>2082085</v>
      </c>
      <c r="N6" s="41">
        <v>2503183</v>
      </c>
      <c r="O6" s="101">
        <f t="shared" ref="O6:O9" si="0">N6/M6</f>
        <v>1.2022482271377009</v>
      </c>
      <c r="Q6" s="104">
        <f t="shared" ref="Q6:Q16" si="1">AVERAGE(C6:N6)</f>
        <v>1586243.9166666667</v>
      </c>
    </row>
    <row r="7" spans="1:21" ht="18.75" customHeight="1" x14ac:dyDescent="0.25">
      <c r="A7" s="168"/>
      <c r="B7" s="20" t="s">
        <v>17</v>
      </c>
      <c r="C7" s="7">
        <v>916921</v>
      </c>
      <c r="D7" s="7">
        <v>688011</v>
      </c>
      <c r="E7" s="7">
        <v>659995</v>
      </c>
      <c r="F7" s="7">
        <v>438828</v>
      </c>
      <c r="G7" s="7">
        <v>306974</v>
      </c>
      <c r="H7" s="41">
        <v>250293</v>
      </c>
      <c r="I7" s="41">
        <v>247015</v>
      </c>
      <c r="J7" s="41">
        <v>348912</v>
      </c>
      <c r="K7" s="41">
        <v>401167</v>
      </c>
      <c r="L7" s="41">
        <v>585306</v>
      </c>
      <c r="M7" s="41">
        <v>799330</v>
      </c>
      <c r="N7" s="41">
        <v>904399</v>
      </c>
      <c r="O7" s="101">
        <f t="shared" si="0"/>
        <v>1.1314463363066569</v>
      </c>
      <c r="Q7" s="104">
        <f t="shared" si="1"/>
        <v>545595.91666666663</v>
      </c>
    </row>
    <row r="8" spans="1:21" ht="18.75" customHeight="1" x14ac:dyDescent="0.25">
      <c r="A8" s="168"/>
      <c r="B8" s="20" t="s">
        <v>18</v>
      </c>
      <c r="C8" s="7">
        <v>521183</v>
      </c>
      <c r="D8" s="7">
        <v>507578</v>
      </c>
      <c r="E8" s="7">
        <v>405383</v>
      </c>
      <c r="F8" s="7">
        <v>354573</v>
      </c>
      <c r="G8" s="7">
        <v>217709</v>
      </c>
      <c r="H8" s="41">
        <v>177997</v>
      </c>
      <c r="I8" s="41">
        <v>148175</v>
      </c>
      <c r="J8" s="41">
        <v>216596</v>
      </c>
      <c r="K8" s="41">
        <v>244184</v>
      </c>
      <c r="L8" s="41">
        <v>235273</v>
      </c>
      <c r="M8" s="41">
        <v>305884</v>
      </c>
      <c r="N8" s="41">
        <v>314373</v>
      </c>
      <c r="O8" s="101">
        <f t="shared" si="0"/>
        <v>1.0277523505642663</v>
      </c>
      <c r="Q8" s="104">
        <f t="shared" si="1"/>
        <v>304075.66666666669</v>
      </c>
    </row>
    <row r="9" spans="1:21" ht="18.75" customHeight="1" thickBot="1" x14ac:dyDescent="0.3">
      <c r="A9" s="168"/>
      <c r="B9" s="22" t="s">
        <v>19</v>
      </c>
      <c r="C9" s="14">
        <v>52348</v>
      </c>
      <c r="D9" s="14">
        <v>70668</v>
      </c>
      <c r="E9" s="14">
        <v>46590</v>
      </c>
      <c r="F9" s="14">
        <v>47578</v>
      </c>
      <c r="G9" s="14">
        <v>40064</v>
      </c>
      <c r="H9" s="42">
        <v>38113</v>
      </c>
      <c r="I9" s="42">
        <v>28323</v>
      </c>
      <c r="J9" s="42">
        <v>32302.999999999996</v>
      </c>
      <c r="K9" s="42">
        <v>34004</v>
      </c>
      <c r="L9" s="42">
        <v>35237</v>
      </c>
      <c r="M9" s="42">
        <v>37220</v>
      </c>
      <c r="N9" s="42">
        <v>38113</v>
      </c>
      <c r="O9" s="101">
        <f t="shared" si="0"/>
        <v>1.0239924771628157</v>
      </c>
      <c r="Q9" s="104">
        <f t="shared" si="1"/>
        <v>41713.416666666664</v>
      </c>
    </row>
    <row r="10" spans="1:21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  <c r="Q10" s="104"/>
    </row>
    <row r="11" spans="1:21" ht="18.75" customHeight="1" thickBot="1" x14ac:dyDescent="0.3">
      <c r="A11" s="168"/>
      <c r="B11" s="96"/>
      <c r="C11" s="42">
        <v>3240</v>
      </c>
      <c r="D11" s="42">
        <v>3810</v>
      </c>
      <c r="E11" s="42">
        <v>2880</v>
      </c>
      <c r="F11" s="42">
        <v>1410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12080</v>
      </c>
      <c r="N11" s="42">
        <v>8090</v>
      </c>
      <c r="O11" s="101">
        <f>N11/M11</f>
        <v>0.66970198675496684</v>
      </c>
      <c r="Q11" s="104">
        <f t="shared" si="1"/>
        <v>2625.8333333333335</v>
      </c>
    </row>
    <row r="12" spans="1:21" ht="18.75" customHeight="1" x14ac:dyDescent="0.25">
      <c r="A12" s="99" t="s">
        <v>32</v>
      </c>
      <c r="B12" s="32" t="s">
        <v>16</v>
      </c>
      <c r="C12" s="34">
        <v>2.6160000000000001</v>
      </c>
      <c r="D12" s="34">
        <v>2.0449999999999999</v>
      </c>
      <c r="E12" s="34">
        <v>2.323</v>
      </c>
      <c r="F12" s="34">
        <v>1.25</v>
      </c>
      <c r="G12" s="34">
        <v>1.1240000000000001</v>
      </c>
      <c r="H12" s="34">
        <v>0.98899999999999999</v>
      </c>
      <c r="I12" s="34">
        <v>0.98099999999999998</v>
      </c>
      <c r="J12" s="34">
        <v>1.0509999999999999</v>
      </c>
      <c r="K12" s="34">
        <v>1.3380000000000001</v>
      </c>
      <c r="L12" s="34">
        <v>1.8220000000000001</v>
      </c>
      <c r="M12" s="34">
        <v>2.266</v>
      </c>
      <c r="N12" s="34">
        <v>2.6070000000000002</v>
      </c>
      <c r="O12" s="101">
        <f t="shared" ref="O12:O13" si="2">N12/M12</f>
        <v>1.150485436893204</v>
      </c>
      <c r="Q12" s="104">
        <f t="shared" si="1"/>
        <v>1.7009999999999998</v>
      </c>
      <c r="S12" s="65"/>
      <c r="U12" s="67"/>
    </row>
    <row r="13" spans="1:21" ht="18.75" customHeight="1" x14ac:dyDescent="0.25">
      <c r="A13" s="49"/>
      <c r="B13" s="50" t="s">
        <v>18</v>
      </c>
      <c r="C13" s="51">
        <v>3.3000000000000002E-2</v>
      </c>
      <c r="D13" s="51">
        <v>3.1E-2</v>
      </c>
      <c r="E13" s="51">
        <v>1.2999999999999999E-2</v>
      </c>
      <c r="F13" s="51">
        <v>1.2E-2</v>
      </c>
      <c r="G13" s="51">
        <v>3.0000000000000001E-3</v>
      </c>
      <c r="H13" s="51">
        <v>1.0999999999999999E-2</v>
      </c>
      <c r="I13" s="51">
        <v>7.0000000000000001E-3</v>
      </c>
      <c r="J13" s="51">
        <v>7.0000000000000001E-3</v>
      </c>
      <c r="K13" s="51">
        <v>0.02</v>
      </c>
      <c r="L13" s="51">
        <v>1.9E-2</v>
      </c>
      <c r="M13" s="51">
        <v>2.5000000000000001E-2</v>
      </c>
      <c r="N13" s="51">
        <v>2.4E-2</v>
      </c>
      <c r="O13" s="101">
        <f t="shared" si="2"/>
        <v>0.96</v>
      </c>
      <c r="Q13" s="104">
        <f t="shared" si="1"/>
        <v>1.7083333333333332E-2</v>
      </c>
      <c r="S13" s="65"/>
    </row>
    <row r="14" spans="1:21" ht="18.75" customHeight="1" thickBot="1" x14ac:dyDescent="0.3">
      <c r="A14" s="172" t="s">
        <v>21</v>
      </c>
      <c r="B14" s="173"/>
      <c r="C14" s="24">
        <f t="shared" ref="C14:N14" si="3">SUM(C5:C9,C11)</f>
        <v>3940400</v>
      </c>
      <c r="D14" s="24">
        <f t="shared" si="3"/>
        <v>3178921</v>
      </c>
      <c r="E14" s="24">
        <f t="shared" si="3"/>
        <v>3283364</v>
      </c>
      <c r="F14" s="24">
        <f t="shared" si="3"/>
        <v>2211589</v>
      </c>
      <c r="G14" s="24">
        <f t="shared" si="3"/>
        <v>1670841</v>
      </c>
      <c r="H14" s="24">
        <f t="shared" si="3"/>
        <v>1255974</v>
      </c>
      <c r="I14" s="24">
        <f t="shared" si="3"/>
        <v>1239020</v>
      </c>
      <c r="J14" s="24">
        <f t="shared" si="3"/>
        <v>1597221</v>
      </c>
      <c r="K14" s="24">
        <f t="shared" si="3"/>
        <v>1885521</v>
      </c>
      <c r="L14" s="24">
        <f t="shared" si="3"/>
        <v>2591281</v>
      </c>
      <c r="M14" s="24">
        <f t="shared" si="3"/>
        <v>3250567</v>
      </c>
      <c r="N14" s="24">
        <f t="shared" si="3"/>
        <v>3783060</v>
      </c>
      <c r="Q14" s="104"/>
      <c r="S14" s="65"/>
    </row>
    <row r="15" spans="1:21" s="10" customFormat="1" ht="37.5" customHeight="1" x14ac:dyDescent="0.25">
      <c r="A15" s="150" t="s">
        <v>28</v>
      </c>
      <c r="B15" s="25" t="s">
        <v>18</v>
      </c>
      <c r="C15" s="26">
        <v>1117</v>
      </c>
      <c r="D15" s="26">
        <v>1106</v>
      </c>
      <c r="E15" s="26">
        <v>683</v>
      </c>
      <c r="F15" s="26">
        <v>594</v>
      </c>
      <c r="G15" s="26">
        <v>655</v>
      </c>
      <c r="H15" s="26">
        <v>659</v>
      </c>
      <c r="I15" s="26">
        <v>411</v>
      </c>
      <c r="J15" s="26">
        <v>901</v>
      </c>
      <c r="K15" s="26">
        <v>1053</v>
      </c>
      <c r="L15" s="26">
        <v>890</v>
      </c>
      <c r="M15" s="26">
        <v>875</v>
      </c>
      <c r="N15" s="26">
        <v>1193</v>
      </c>
      <c r="O15" s="101">
        <f>N15/M15</f>
        <v>1.3634285714285714</v>
      </c>
      <c r="Q15" s="104">
        <f t="shared" si="1"/>
        <v>844.75</v>
      </c>
      <c r="S15" s="66"/>
      <c r="U15" s="67"/>
    </row>
    <row r="16" spans="1:21" s="10" customFormat="1" ht="34.5" customHeight="1" thickBot="1" x14ac:dyDescent="0.3">
      <c r="A16" s="151"/>
      <c r="B16" s="28" t="s">
        <v>19</v>
      </c>
      <c r="C16" s="23">
        <v>1029</v>
      </c>
      <c r="D16" s="23">
        <v>900</v>
      </c>
      <c r="E16" s="23">
        <v>1087</v>
      </c>
      <c r="F16" s="23">
        <v>887</v>
      </c>
      <c r="G16" s="23">
        <v>757</v>
      </c>
      <c r="H16" s="23">
        <v>769</v>
      </c>
      <c r="I16" s="23">
        <v>959</v>
      </c>
      <c r="J16" s="23">
        <v>893</v>
      </c>
      <c r="K16" s="23">
        <v>798</v>
      </c>
      <c r="L16" s="23">
        <v>824</v>
      </c>
      <c r="M16" s="23">
        <v>878</v>
      </c>
      <c r="N16" s="23">
        <v>863</v>
      </c>
      <c r="O16" s="101">
        <f>N16/M16</f>
        <v>0.98291571753986329</v>
      </c>
      <c r="Q16" s="104">
        <f t="shared" si="1"/>
        <v>887</v>
      </c>
      <c r="S16" s="66"/>
      <c r="U16" s="67"/>
    </row>
    <row r="17" spans="1:19" s="10" customFormat="1" ht="22.5" customHeight="1" thickBot="1" x14ac:dyDescent="0.3">
      <c r="A17" s="152" t="s">
        <v>21</v>
      </c>
      <c r="B17" s="153"/>
      <c r="C17" s="30">
        <f>C15+C16</f>
        <v>2146</v>
      </c>
      <c r="D17" s="30">
        <f t="shared" ref="D17:N17" si="4">D15+D16</f>
        <v>2006</v>
      </c>
      <c r="E17" s="30">
        <f t="shared" si="4"/>
        <v>1770</v>
      </c>
      <c r="F17" s="30">
        <f t="shared" si="4"/>
        <v>1481</v>
      </c>
      <c r="G17" s="30">
        <f t="shared" si="4"/>
        <v>1412</v>
      </c>
      <c r="H17" s="30">
        <f>H15+H16</f>
        <v>1428</v>
      </c>
      <c r="I17" s="30">
        <f>I15+I16</f>
        <v>1370</v>
      </c>
      <c r="J17" s="30">
        <f>J15+J16</f>
        <v>1794</v>
      </c>
      <c r="K17" s="30">
        <f>K15+K16</f>
        <v>1851</v>
      </c>
      <c r="L17" s="30">
        <f t="shared" si="4"/>
        <v>1714</v>
      </c>
      <c r="M17" s="30">
        <f t="shared" si="4"/>
        <v>1753</v>
      </c>
      <c r="N17" s="31">
        <f t="shared" si="4"/>
        <v>2056</v>
      </c>
      <c r="O17" s="101"/>
      <c r="Q17" s="103"/>
      <c r="S17" s="66"/>
    </row>
    <row r="18" spans="1:19" s="10" customFormat="1" ht="22.5" customHeight="1" thickBot="1" x14ac:dyDescent="0.3">
      <c r="A18" s="152" t="s">
        <v>27</v>
      </c>
      <c r="B18" s="153"/>
      <c r="C18" s="30">
        <f>C14+C17</f>
        <v>3942546</v>
      </c>
      <c r="D18" s="30">
        <f t="shared" ref="D18:N18" si="5">D14+D17</f>
        <v>3180927</v>
      </c>
      <c r="E18" s="30">
        <f t="shared" si="5"/>
        <v>3285134</v>
      </c>
      <c r="F18" s="30">
        <f t="shared" si="5"/>
        <v>2213070</v>
      </c>
      <c r="G18" s="30">
        <f t="shared" si="5"/>
        <v>1672253</v>
      </c>
      <c r="H18" s="30">
        <f>H14+H17</f>
        <v>1257402</v>
      </c>
      <c r="I18" s="30">
        <f>I14+I17</f>
        <v>1240390</v>
      </c>
      <c r="J18" s="30">
        <f>J14+J17</f>
        <v>1599015</v>
      </c>
      <c r="K18" s="30">
        <f>K14+K17</f>
        <v>1887372</v>
      </c>
      <c r="L18" s="30">
        <f t="shared" si="5"/>
        <v>2592995</v>
      </c>
      <c r="M18" s="30">
        <f t="shared" si="5"/>
        <v>3252320</v>
      </c>
      <c r="N18" s="31">
        <f t="shared" si="5"/>
        <v>3785116</v>
      </c>
      <c r="O18" s="101"/>
      <c r="Q18" s="101"/>
      <c r="S18" s="66"/>
    </row>
    <row r="19" spans="1:19" ht="22.5" customHeight="1" x14ac:dyDescent="0.25">
      <c r="S19" s="65"/>
    </row>
    <row r="20" spans="1:19" ht="27" customHeight="1" x14ac:dyDescent="0.25">
      <c r="J20" s="54"/>
      <c r="S20" s="65"/>
    </row>
    <row r="21" spans="1:19" ht="22.5" customHeight="1" x14ac:dyDescent="0.25">
      <c r="H21" s="58"/>
      <c r="I21" s="54"/>
    </row>
    <row r="22" spans="1:19" ht="22.5" customHeight="1" x14ac:dyDescent="0.25">
      <c r="D22" s="59"/>
      <c r="E22" s="63"/>
      <c r="F22" s="63"/>
      <c r="G22" s="60"/>
      <c r="H22" s="58"/>
      <c r="I22" s="54"/>
    </row>
    <row r="23" spans="1:19" ht="22.5" customHeight="1" x14ac:dyDescent="0.25">
      <c r="D23" s="59"/>
      <c r="E23" s="63"/>
      <c r="F23" s="87"/>
      <c r="G23" s="89"/>
      <c r="H23" s="58"/>
      <c r="I23" s="54"/>
      <c r="K23" s="65"/>
    </row>
    <row r="24" spans="1:19" ht="22.5" customHeight="1" x14ac:dyDescent="0.25">
      <c r="E24" s="63"/>
      <c r="F24" s="88"/>
      <c r="G24" s="88"/>
      <c r="I24" s="54"/>
      <c r="K24" s="65"/>
    </row>
    <row r="25" spans="1:19" ht="22.5" customHeight="1" x14ac:dyDescent="0.25">
      <c r="E25" s="63"/>
      <c r="F25" s="88"/>
      <c r="G25" s="88"/>
      <c r="I25" s="54"/>
      <c r="K25" s="65"/>
    </row>
    <row r="26" spans="1:19" ht="22.5" customHeight="1" x14ac:dyDescent="0.25">
      <c r="E26" s="63"/>
      <c r="F26" s="88"/>
      <c r="G26" s="88"/>
      <c r="K26" s="65"/>
    </row>
    <row r="27" spans="1:19" ht="22.5" customHeight="1" x14ac:dyDescent="0.25">
      <c r="E27" s="63"/>
      <c r="F27" s="88"/>
      <c r="G27" s="88"/>
    </row>
    <row r="28" spans="1:19" ht="22.5" customHeight="1" x14ac:dyDescent="0.25">
      <c r="F28" s="88"/>
      <c r="G28" s="88"/>
      <c r="H28" s="68"/>
      <c r="I28" s="68"/>
      <c r="J28" s="68"/>
      <c r="K28" s="68"/>
      <c r="L28" s="68"/>
      <c r="M28" s="68"/>
      <c r="N28" s="68"/>
      <c r="O28" s="108"/>
    </row>
    <row r="29" spans="1:19" ht="22.5" customHeight="1" x14ac:dyDescent="0.25">
      <c r="F29" s="88"/>
      <c r="G29" s="88"/>
      <c r="H29" s="68"/>
      <c r="I29" s="68"/>
      <c r="J29" s="68"/>
      <c r="K29" s="68"/>
      <c r="L29" s="68"/>
      <c r="M29" s="68"/>
      <c r="N29" s="68"/>
      <c r="O29" s="108"/>
    </row>
    <row r="30" spans="1:19" ht="22.5" customHeight="1" x14ac:dyDescent="0.25">
      <c r="F30" s="88"/>
      <c r="G30" s="88"/>
      <c r="H30" s="68"/>
      <c r="I30" s="68"/>
      <c r="J30" s="90"/>
      <c r="K30" s="91"/>
      <c r="L30" s="92"/>
      <c r="M30" s="91"/>
      <c r="N30" s="68"/>
      <c r="O30" s="108"/>
    </row>
    <row r="31" spans="1:19" ht="22.5" customHeight="1" x14ac:dyDescent="0.25">
      <c r="F31" s="88"/>
      <c r="G31" s="88"/>
      <c r="H31" s="68"/>
      <c r="I31" s="68"/>
      <c r="J31" s="90"/>
      <c r="K31" s="91"/>
      <c r="L31" s="92"/>
      <c r="M31" s="91"/>
      <c r="N31" s="68"/>
      <c r="O31" s="108"/>
    </row>
    <row r="32" spans="1:19" ht="22.5" customHeight="1" x14ac:dyDescent="0.25">
      <c r="F32" s="88"/>
      <c r="G32" s="88"/>
      <c r="H32" s="68"/>
      <c r="I32" s="68"/>
      <c r="J32" s="90"/>
      <c r="K32" s="91"/>
      <c r="L32" s="92"/>
      <c r="M32" s="91"/>
      <c r="N32" s="68"/>
      <c r="O32" s="108"/>
    </row>
    <row r="33" spans="6:15" ht="22.5" customHeight="1" x14ac:dyDescent="0.25">
      <c r="F33" s="88"/>
      <c r="G33" s="88"/>
      <c r="H33" s="68"/>
      <c r="I33" s="68"/>
      <c r="J33" s="90"/>
      <c r="K33" s="68"/>
      <c r="L33" s="68"/>
      <c r="M33" s="68"/>
      <c r="N33" s="68"/>
      <c r="O33" s="108"/>
    </row>
    <row r="34" spans="6:15" ht="22.5" customHeight="1" x14ac:dyDescent="0.25">
      <c r="F34" s="88"/>
      <c r="G34" s="88"/>
      <c r="H34" s="68"/>
      <c r="I34" s="68"/>
      <c r="J34" s="90"/>
      <c r="K34" s="91"/>
      <c r="L34" s="92"/>
      <c r="M34" s="91"/>
      <c r="N34" s="68"/>
      <c r="O34" s="108"/>
    </row>
    <row r="35" spans="6:15" ht="22.5" customHeight="1" x14ac:dyDescent="0.25">
      <c r="F35" s="88"/>
      <c r="G35" s="88"/>
      <c r="H35" s="68"/>
      <c r="I35" s="68"/>
      <c r="J35" s="90"/>
      <c r="K35" s="91"/>
      <c r="L35" s="92"/>
      <c r="M35" s="91"/>
      <c r="N35" s="68"/>
      <c r="O35" s="108"/>
    </row>
    <row r="36" spans="6:15" ht="22.5" customHeight="1" x14ac:dyDescent="0.25">
      <c r="F36" s="88"/>
      <c r="G36" s="88"/>
      <c r="H36" s="68"/>
      <c r="I36" s="68"/>
      <c r="J36" s="68"/>
      <c r="K36" s="68"/>
      <c r="L36" s="68"/>
      <c r="M36" s="68"/>
      <c r="N36" s="68"/>
      <c r="O36" s="108"/>
    </row>
    <row r="37" spans="6:15" ht="22.5" customHeight="1" x14ac:dyDescent="0.25">
      <c r="F37" s="88"/>
      <c r="G37" s="88"/>
      <c r="H37" s="68"/>
      <c r="I37" s="68"/>
      <c r="J37" s="68"/>
      <c r="K37" s="68"/>
      <c r="L37" s="68"/>
      <c r="M37" s="68"/>
      <c r="N37" s="68"/>
      <c r="O37" s="108"/>
    </row>
    <row r="38" spans="6:15" ht="22.5" customHeight="1" x14ac:dyDescent="0.25">
      <c r="H38" s="68"/>
      <c r="I38" s="68"/>
      <c r="J38" s="68"/>
      <c r="K38" s="68"/>
      <c r="L38" s="68"/>
      <c r="M38" s="68"/>
      <c r="N38" s="68"/>
      <c r="O38" s="108"/>
    </row>
    <row r="39" spans="6:15" ht="22.5" customHeight="1" x14ac:dyDescent="0.25">
      <c r="H39" s="68"/>
      <c r="I39" s="68"/>
      <c r="J39" s="68"/>
      <c r="K39" s="68"/>
      <c r="L39" s="68"/>
      <c r="M39" s="68"/>
      <c r="N39" s="68"/>
      <c r="O39" s="108"/>
    </row>
    <row r="40" spans="6:15" ht="22.5" customHeight="1" x14ac:dyDescent="0.25">
      <c r="H40" s="68"/>
      <c r="I40" s="68"/>
      <c r="J40" s="68"/>
      <c r="K40" s="68"/>
      <c r="L40" s="68"/>
      <c r="M40" s="68"/>
      <c r="N40" s="68"/>
      <c r="O40" s="108"/>
    </row>
    <row r="41" spans="6:15" ht="22.5" customHeight="1" x14ac:dyDescent="0.25">
      <c r="H41" s="68"/>
      <c r="I41" s="68"/>
      <c r="J41" s="68"/>
      <c r="K41" s="68"/>
      <c r="L41" s="68"/>
      <c r="M41" s="68"/>
      <c r="N41" s="68"/>
      <c r="O41" s="108"/>
    </row>
    <row r="42" spans="6:15" ht="22.5" customHeight="1" x14ac:dyDescent="0.25">
      <c r="H42" s="68"/>
      <c r="I42" s="68"/>
      <c r="J42" s="68"/>
      <c r="K42" s="68"/>
      <c r="L42" s="68"/>
      <c r="M42" s="68"/>
      <c r="N42" s="68"/>
      <c r="O42" s="108"/>
    </row>
    <row r="43" spans="6:15" ht="22.5" customHeight="1" x14ac:dyDescent="0.25">
      <c r="H43" s="68"/>
      <c r="I43" s="68"/>
      <c r="J43" s="68"/>
      <c r="K43" s="68"/>
      <c r="L43" s="68"/>
      <c r="M43" s="68"/>
      <c r="N43" s="68"/>
      <c r="O43" s="108"/>
    </row>
    <row r="44" spans="6:15" ht="22.5" customHeight="1" x14ac:dyDescent="0.25">
      <c r="H44" s="68"/>
      <c r="I44" s="68"/>
      <c r="J44" s="68"/>
      <c r="K44" s="68"/>
      <c r="L44" s="68"/>
      <c r="M44" s="68"/>
      <c r="N44" s="68"/>
      <c r="O44" s="108"/>
    </row>
  </sheetData>
  <mergeCells count="8">
    <mergeCell ref="A15:A16"/>
    <mergeCell ref="A17:B17"/>
    <mergeCell ref="A18:B18"/>
    <mergeCell ref="A2:N2"/>
    <mergeCell ref="A4:A11"/>
    <mergeCell ref="B4:N4"/>
    <mergeCell ref="B10:N10"/>
    <mergeCell ref="A14:B14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4"/>
  <sheetViews>
    <sheetView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15" sqref="W15:W16"/>
    </sheetView>
  </sheetViews>
  <sheetFormatPr defaultColWidth="9.140625" defaultRowHeight="22.5" customHeight="1" x14ac:dyDescent="0.25"/>
  <cols>
    <col min="1" max="1" width="26.7109375" style="1" customWidth="1"/>
    <col min="2" max="2" width="14.85546875" style="1" customWidth="1"/>
    <col min="3" max="6" width="20" style="1" customWidth="1"/>
    <col min="7" max="7" width="20" style="1" hidden="1" customWidth="1"/>
    <col min="8" max="8" width="20" style="1" customWidth="1"/>
    <col min="9" max="9" width="20" style="1" hidden="1" customWidth="1"/>
    <col min="10" max="10" width="20" style="1" customWidth="1"/>
    <col min="11" max="11" width="20" style="1" hidden="1" customWidth="1"/>
    <col min="12" max="12" width="20" style="1" customWidth="1"/>
    <col min="13" max="13" width="20" style="1" hidden="1" customWidth="1"/>
    <col min="14" max="14" width="20" style="1" customWidth="1"/>
    <col min="15" max="15" width="20" style="1" hidden="1" customWidth="1"/>
    <col min="16" max="16" width="20" style="1" customWidth="1"/>
    <col min="17" max="17" width="20" style="1" hidden="1" customWidth="1"/>
    <col min="18" max="18" width="20" style="1" customWidth="1"/>
    <col min="19" max="19" width="20" style="1" hidden="1" customWidth="1"/>
    <col min="20" max="20" width="20" style="1" customWidth="1"/>
    <col min="21" max="21" width="20" style="1" hidden="1" customWidth="1"/>
    <col min="22" max="22" width="20" style="1" customWidth="1"/>
    <col min="23" max="23" width="9.140625" style="101"/>
    <col min="24" max="25" width="9.140625" style="1"/>
    <col min="26" max="26" width="51.42578125" style="1" bestFit="1" customWidth="1"/>
    <col min="27" max="27" width="10.140625" style="1" bestFit="1" customWidth="1"/>
    <col min="28" max="16384" width="9.140625" style="1"/>
  </cols>
  <sheetData>
    <row r="2" spans="1:29" ht="15.75" thickBot="1" x14ac:dyDescent="0.3">
      <c r="A2" s="154" t="s">
        <v>37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9" s="5" customFormat="1" ht="29.25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/>
      <c r="H3" s="18" t="s">
        <v>6</v>
      </c>
      <c r="I3" s="18"/>
      <c r="J3" s="18" t="s">
        <v>7</v>
      </c>
      <c r="K3" s="18"/>
      <c r="L3" s="18" t="s">
        <v>8</v>
      </c>
      <c r="M3" s="18"/>
      <c r="N3" s="18" t="s">
        <v>9</v>
      </c>
      <c r="O3" s="18"/>
      <c r="P3" s="18" t="s">
        <v>10</v>
      </c>
      <c r="Q3" s="18"/>
      <c r="R3" s="18" t="s">
        <v>11</v>
      </c>
      <c r="S3" s="18"/>
      <c r="T3" s="18" t="s">
        <v>12</v>
      </c>
      <c r="U3" s="109"/>
      <c r="V3" s="19" t="s">
        <v>13</v>
      </c>
      <c r="W3" s="107"/>
    </row>
    <row r="4" spans="1:29" ht="15" x14ac:dyDescent="0.25">
      <c r="A4" s="168" t="s">
        <v>38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/>
    </row>
    <row r="5" spans="1:29" ht="18.75" customHeight="1" x14ac:dyDescent="0.25">
      <c r="A5" s="168"/>
      <c r="B5" s="20" t="s">
        <v>15</v>
      </c>
      <c r="C5" s="7">
        <v>14948</v>
      </c>
      <c r="D5" s="7">
        <v>13895.999999999998</v>
      </c>
      <c r="E5" s="7">
        <v>10458</v>
      </c>
      <c r="F5" s="7">
        <v>9391</v>
      </c>
      <c r="G5" s="7">
        <v>0.74356435643564356</v>
      </c>
      <c r="H5" s="7">
        <v>7636</v>
      </c>
      <c r="I5" s="7">
        <v>1.3169107856191742</v>
      </c>
      <c r="J5" s="41">
        <v>3541</v>
      </c>
      <c r="K5" s="41">
        <v>1.3011459386585777</v>
      </c>
      <c r="L5" s="41">
        <v>6444</v>
      </c>
      <c r="M5" s="41">
        <v>1.0907913482709495</v>
      </c>
      <c r="N5" s="41">
        <v>8767</v>
      </c>
      <c r="O5" s="41">
        <v>1.1416528140584183</v>
      </c>
      <c r="P5" s="41">
        <v>11253</v>
      </c>
      <c r="Q5" s="41">
        <v>1.0576183047321892</v>
      </c>
      <c r="R5" s="41">
        <v>9557</v>
      </c>
      <c r="S5" s="41">
        <v>1.3735863900088505</v>
      </c>
      <c r="T5" s="41">
        <v>22670</v>
      </c>
      <c r="U5" s="41">
        <v>1.0668671248568156</v>
      </c>
      <c r="V5" s="41">
        <v>19545</v>
      </c>
      <c r="W5" s="101">
        <f>'2021'!C5/'2020'!V5</f>
        <v>1.1437196213865439</v>
      </c>
    </row>
    <row r="6" spans="1:29" ht="18.75" customHeight="1" x14ac:dyDescent="0.25">
      <c r="A6" s="168"/>
      <c r="B6" s="20" t="s">
        <v>16</v>
      </c>
      <c r="C6" s="7">
        <v>2246123</v>
      </c>
      <c r="D6" s="7">
        <v>1928306.9999999998</v>
      </c>
      <c r="E6" s="7">
        <v>2010241</v>
      </c>
      <c r="F6" s="7">
        <v>1459120</v>
      </c>
      <c r="G6" s="7">
        <v>0.80812535763017757</v>
      </c>
      <c r="H6" s="7">
        <v>1104927.0000000002</v>
      </c>
      <c r="I6" s="7">
        <v>0.71137031267588247</v>
      </c>
      <c r="J6" s="41">
        <v>725089.99999999988</v>
      </c>
      <c r="K6" s="41">
        <v>1.0308165643020939</v>
      </c>
      <c r="L6" s="41">
        <v>541669</v>
      </c>
      <c r="M6" s="41">
        <v>1.2267952155645183</v>
      </c>
      <c r="N6" s="41">
        <v>971891</v>
      </c>
      <c r="O6" s="41">
        <v>1.2074323806140943</v>
      </c>
      <c r="P6" s="41">
        <v>1122885</v>
      </c>
      <c r="Q6" s="41">
        <v>1.4418909014325338</v>
      </c>
      <c r="R6" s="41">
        <v>1715574</v>
      </c>
      <c r="S6" s="41">
        <v>1.2067987174374717</v>
      </c>
      <c r="T6" s="41">
        <v>1948748.9999999998</v>
      </c>
      <c r="U6" s="41">
        <v>1.2022482271377009</v>
      </c>
      <c r="V6" s="41">
        <v>2430218</v>
      </c>
      <c r="W6" s="101">
        <f>'2021'!C6/'2020'!V6</f>
        <v>1.0839986371593</v>
      </c>
    </row>
    <row r="7" spans="1:29" ht="18.75" customHeight="1" x14ac:dyDescent="0.25">
      <c r="A7" s="168"/>
      <c r="B7" s="20" t="s">
        <v>17</v>
      </c>
      <c r="C7" s="7">
        <v>936685</v>
      </c>
      <c r="D7" s="7">
        <v>762837</v>
      </c>
      <c r="E7" s="7">
        <v>690726</v>
      </c>
      <c r="F7" s="7">
        <v>511718</v>
      </c>
      <c r="G7" s="7">
        <v>0.6995314793039642</v>
      </c>
      <c r="H7" s="7">
        <v>279986</v>
      </c>
      <c r="I7" s="7">
        <v>0.81535569787669315</v>
      </c>
      <c r="J7" s="41">
        <v>222320</v>
      </c>
      <c r="K7" s="41">
        <v>0.98690334927465007</v>
      </c>
      <c r="L7" s="41">
        <v>212348</v>
      </c>
      <c r="M7" s="41">
        <v>1.4125134101167944</v>
      </c>
      <c r="N7" s="41">
        <v>258255</v>
      </c>
      <c r="O7" s="41">
        <v>1.1497655569312606</v>
      </c>
      <c r="P7" s="41">
        <v>337096</v>
      </c>
      <c r="Q7" s="41">
        <v>1.4590083431588341</v>
      </c>
      <c r="R7" s="41">
        <v>465981</v>
      </c>
      <c r="S7" s="41">
        <v>1.3656617222444327</v>
      </c>
      <c r="T7" s="41">
        <v>599017</v>
      </c>
      <c r="U7" s="41">
        <v>1.1314463363066569</v>
      </c>
      <c r="V7" s="41">
        <v>740504</v>
      </c>
      <c r="W7" s="101">
        <f>'2021'!C7/'2020'!V7</f>
        <v>1.1366029082894893</v>
      </c>
    </row>
    <row r="8" spans="1:29" ht="18.75" customHeight="1" x14ac:dyDescent="0.25">
      <c r="A8" s="168"/>
      <c r="B8" s="20" t="s">
        <v>18</v>
      </c>
      <c r="C8" s="7">
        <v>327206</v>
      </c>
      <c r="D8" s="7">
        <v>335863</v>
      </c>
      <c r="E8" s="7">
        <v>262392</v>
      </c>
      <c r="F8" s="7">
        <v>217519</v>
      </c>
      <c r="G8" s="7">
        <v>0.61400332230598498</v>
      </c>
      <c r="H8" s="7">
        <v>176512</v>
      </c>
      <c r="I8" s="7">
        <v>0.81759137196900444</v>
      </c>
      <c r="J8" s="41">
        <v>196146</v>
      </c>
      <c r="K8" s="41">
        <v>0.83245785041320919</v>
      </c>
      <c r="L8" s="41">
        <v>135205</v>
      </c>
      <c r="M8" s="41">
        <v>1.4617580563522861</v>
      </c>
      <c r="N8" s="41">
        <v>153171</v>
      </c>
      <c r="O8" s="41">
        <v>1.1273707732368095</v>
      </c>
      <c r="P8" s="41">
        <v>132188</v>
      </c>
      <c r="Q8" s="41">
        <v>0.96350702748746841</v>
      </c>
      <c r="R8" s="41">
        <v>202348</v>
      </c>
      <c r="S8" s="41">
        <v>1.3001236861008276</v>
      </c>
      <c r="T8" s="41">
        <v>247745</v>
      </c>
      <c r="U8" s="41">
        <v>1.0277523505642663</v>
      </c>
      <c r="V8" s="41">
        <v>311363</v>
      </c>
      <c r="W8" s="101">
        <f>'2021'!C8/'2020'!V8</f>
        <v>1.171063999254889</v>
      </c>
    </row>
    <row r="9" spans="1:29" ht="18.75" customHeight="1" thickBot="1" x14ac:dyDescent="0.3">
      <c r="A9" s="168"/>
      <c r="B9" s="22" t="s">
        <v>19</v>
      </c>
      <c r="C9" s="14">
        <v>34738</v>
      </c>
      <c r="D9" s="14">
        <v>37295</v>
      </c>
      <c r="E9" s="14">
        <v>29598</v>
      </c>
      <c r="F9" s="14">
        <v>29566</v>
      </c>
      <c r="G9" s="14">
        <v>0.84206986422296015</v>
      </c>
      <c r="H9" s="7">
        <v>24537</v>
      </c>
      <c r="I9" s="105">
        <v>0.95130291533546329</v>
      </c>
      <c r="J9" s="41">
        <v>23799</v>
      </c>
      <c r="K9" s="106">
        <v>0.74313226458163884</v>
      </c>
      <c r="L9" s="41">
        <v>25464</v>
      </c>
      <c r="M9" s="106">
        <v>1.140521837375984</v>
      </c>
      <c r="N9" s="42">
        <v>25466</v>
      </c>
      <c r="O9" s="42">
        <v>1.0526576478964804</v>
      </c>
      <c r="P9" s="42">
        <v>23601</v>
      </c>
      <c r="Q9" s="42">
        <v>1.0362604399482414</v>
      </c>
      <c r="R9" s="42">
        <v>28154</v>
      </c>
      <c r="S9" s="42">
        <v>1.0562760734455261</v>
      </c>
      <c r="T9" s="42">
        <v>35010</v>
      </c>
      <c r="U9" s="42">
        <v>1.0239924771628157</v>
      </c>
      <c r="V9" s="42">
        <v>30638</v>
      </c>
      <c r="W9" s="101">
        <f>'2021'!C9/'2020'!V9</f>
        <v>0.63192767151902862</v>
      </c>
    </row>
    <row r="10" spans="1:29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1"/>
    </row>
    <row r="11" spans="1:29" ht="18.75" customHeight="1" thickBot="1" x14ac:dyDescent="0.3">
      <c r="A11" s="168"/>
      <c r="B11" s="96"/>
      <c r="C11" s="42">
        <v>8540.0000000000018</v>
      </c>
      <c r="D11" s="42">
        <v>8880</v>
      </c>
      <c r="E11" s="42">
        <v>6990</v>
      </c>
      <c r="F11" s="42">
        <v>6390</v>
      </c>
      <c r="G11" s="42">
        <v>0</v>
      </c>
      <c r="H11" s="42">
        <v>6580</v>
      </c>
      <c r="I11" s="42">
        <f>F11/E11</f>
        <v>0.91416309012875541</v>
      </c>
      <c r="J11" s="42">
        <v>4520</v>
      </c>
      <c r="K11" s="42">
        <v>0</v>
      </c>
      <c r="L11" s="42">
        <v>3680</v>
      </c>
      <c r="M11" s="42">
        <f>L11/J11</f>
        <v>0.81415929203539827</v>
      </c>
      <c r="N11" s="42">
        <v>4480</v>
      </c>
      <c r="O11" s="42"/>
      <c r="P11" s="42">
        <v>4400</v>
      </c>
      <c r="Q11" s="42"/>
      <c r="R11" s="42">
        <v>3680</v>
      </c>
      <c r="S11" s="42">
        <f>R11/P11</f>
        <v>0.83636363636363631</v>
      </c>
      <c r="T11" s="42">
        <v>7290</v>
      </c>
      <c r="U11" s="42">
        <v>0.66970198675496684</v>
      </c>
      <c r="V11" s="42">
        <v>7250</v>
      </c>
      <c r="W11" s="101">
        <f>'2021'!C11/'2020'!V11</f>
        <v>1.3310344827586207</v>
      </c>
    </row>
    <row r="12" spans="1:29" ht="18.75" customHeight="1" thickBot="1" x14ac:dyDescent="0.3">
      <c r="A12" s="100" t="s">
        <v>32</v>
      </c>
      <c r="B12" s="32" t="s">
        <v>16</v>
      </c>
      <c r="C12" s="34">
        <v>2.1379999999999999</v>
      </c>
      <c r="D12" s="34">
        <v>1.97</v>
      </c>
      <c r="E12" s="34">
        <v>2.238</v>
      </c>
      <c r="F12" s="34">
        <v>1.32</v>
      </c>
      <c r="G12" s="34">
        <v>0.89920000000000011</v>
      </c>
      <c r="H12" s="34">
        <v>1.1759999999999999</v>
      </c>
      <c r="I12" s="34">
        <v>0.87989323843416356</v>
      </c>
      <c r="J12" s="34">
        <v>1.026</v>
      </c>
      <c r="K12" s="34">
        <v>0.99191102123356922</v>
      </c>
      <c r="L12" s="34">
        <v>0.56299999999999994</v>
      </c>
      <c r="M12" s="42">
        <v>1.0713557594291538</v>
      </c>
      <c r="N12" s="34">
        <v>1.0720000000000001</v>
      </c>
      <c r="O12" s="34">
        <v>1.2730732635585158</v>
      </c>
      <c r="P12" s="34">
        <v>1.349</v>
      </c>
      <c r="Q12" s="34">
        <v>1.3617339312406576</v>
      </c>
      <c r="R12" s="34">
        <v>1.847</v>
      </c>
      <c r="S12" s="34">
        <v>1.2436882546652031</v>
      </c>
      <c r="T12" s="34">
        <v>2.0830000000000002</v>
      </c>
      <c r="U12" s="34">
        <v>1.150485436893204</v>
      </c>
      <c r="V12" s="34">
        <v>2.4580000000000002</v>
      </c>
      <c r="W12" s="101">
        <f>'2021'!C12/'2020'!V12</f>
        <v>1.1171684296175752</v>
      </c>
      <c r="AA12" s="65"/>
      <c r="AC12" s="67"/>
    </row>
    <row r="13" spans="1:29" ht="18.75" customHeight="1" thickBot="1" x14ac:dyDescent="0.3">
      <c r="A13" s="49"/>
      <c r="B13" s="50" t="s">
        <v>18</v>
      </c>
      <c r="C13" s="51">
        <v>2.5000000000000001E-2</v>
      </c>
      <c r="D13" s="51">
        <v>2.5999999999999999E-2</v>
      </c>
      <c r="E13" s="51">
        <v>1.7000000000000001E-2</v>
      </c>
      <c r="F13" s="51">
        <v>8.0000000000000002E-3</v>
      </c>
      <c r="G13" s="51">
        <v>0.25</v>
      </c>
      <c r="H13" s="51">
        <v>7.0000000000000001E-3</v>
      </c>
      <c r="I13" s="51">
        <v>3.6666666666666665</v>
      </c>
      <c r="J13" s="51">
        <v>4.0000000000000001E-3</v>
      </c>
      <c r="K13" s="51">
        <v>0.63636363636363646</v>
      </c>
      <c r="L13" s="51">
        <v>6.0000000000000001E-3</v>
      </c>
      <c r="M13" s="42">
        <v>1</v>
      </c>
      <c r="N13" s="51">
        <v>7.0000000000000001E-3</v>
      </c>
      <c r="O13" s="51">
        <v>2.8571428571428572</v>
      </c>
      <c r="P13" s="51">
        <v>2.8000000000000001E-2</v>
      </c>
      <c r="Q13" s="51">
        <v>0.95</v>
      </c>
      <c r="R13" s="51">
        <v>1.9E-2</v>
      </c>
      <c r="S13" s="51">
        <v>1.3157894736842106</v>
      </c>
      <c r="T13" s="51">
        <v>4.2000000000000003E-2</v>
      </c>
      <c r="U13" s="51">
        <v>0.96</v>
      </c>
      <c r="V13" s="51">
        <v>3.1E-2</v>
      </c>
      <c r="W13" s="101">
        <f>'2021'!C13/'2020'!V13</f>
        <v>1.1935483870967742</v>
      </c>
      <c r="AA13" s="65"/>
    </row>
    <row r="14" spans="1:29" ht="18.75" customHeight="1" thickBot="1" x14ac:dyDescent="0.3">
      <c r="A14" s="172" t="s">
        <v>21</v>
      </c>
      <c r="B14" s="173"/>
      <c r="C14" s="24">
        <f t="shared" ref="C14:V14" si="0">SUM(C5:C9,C11)</f>
        <v>3568240</v>
      </c>
      <c r="D14" s="24">
        <f t="shared" si="0"/>
        <v>3087078</v>
      </c>
      <c r="E14" s="24">
        <f t="shared" si="0"/>
        <v>3010405</v>
      </c>
      <c r="F14" s="24">
        <f t="shared" si="0"/>
        <v>2233704</v>
      </c>
      <c r="G14" s="24"/>
      <c r="H14" s="24">
        <f t="shared" si="0"/>
        <v>1600178.0000000002</v>
      </c>
      <c r="I14" s="24"/>
      <c r="J14" s="24">
        <f t="shared" si="0"/>
        <v>1175416</v>
      </c>
      <c r="K14" s="24"/>
      <c r="L14" s="24">
        <f t="shared" si="0"/>
        <v>924810</v>
      </c>
      <c r="M14" s="24"/>
      <c r="N14" s="24">
        <f t="shared" si="0"/>
        <v>1422030</v>
      </c>
      <c r="O14" s="24"/>
      <c r="P14" s="24">
        <f t="shared" si="0"/>
        <v>1631423</v>
      </c>
      <c r="Q14" s="24"/>
      <c r="R14" s="24">
        <f t="shared" si="0"/>
        <v>2425294</v>
      </c>
      <c r="S14" s="24"/>
      <c r="T14" s="24">
        <f t="shared" si="0"/>
        <v>2860481</v>
      </c>
      <c r="U14" s="24"/>
      <c r="V14" s="24">
        <f t="shared" si="0"/>
        <v>3539518</v>
      </c>
      <c r="AA14" s="65"/>
    </row>
    <row r="15" spans="1:29" s="10" customFormat="1" ht="37.5" customHeight="1" x14ac:dyDescent="0.25">
      <c r="A15" s="150" t="s">
        <v>28</v>
      </c>
      <c r="B15" s="25" t="s">
        <v>18</v>
      </c>
      <c r="C15" s="26">
        <v>928</v>
      </c>
      <c r="D15" s="26">
        <v>1960</v>
      </c>
      <c r="E15" s="26">
        <v>774</v>
      </c>
      <c r="F15" s="26">
        <v>646</v>
      </c>
      <c r="G15" s="26">
        <v>1.1026936026936027</v>
      </c>
      <c r="H15" s="26">
        <v>592</v>
      </c>
      <c r="I15" s="26">
        <v>1.0061068702290077</v>
      </c>
      <c r="J15" s="26">
        <v>337</v>
      </c>
      <c r="K15" s="26">
        <v>0.62367223065250377</v>
      </c>
      <c r="L15" s="26">
        <v>570</v>
      </c>
      <c r="M15" s="26">
        <v>2.1922141119221412</v>
      </c>
      <c r="N15" s="26">
        <v>667</v>
      </c>
      <c r="O15" s="26">
        <v>1.1687014428412874</v>
      </c>
      <c r="P15" s="26">
        <v>971</v>
      </c>
      <c r="Q15" s="26">
        <v>0.84520417853751184</v>
      </c>
      <c r="R15" s="26">
        <v>538</v>
      </c>
      <c r="S15" s="26">
        <v>0.9831460674157303</v>
      </c>
      <c r="T15" s="26">
        <v>698</v>
      </c>
      <c r="U15" s="26">
        <v>1.3634285714285714</v>
      </c>
      <c r="V15" s="26">
        <v>821</v>
      </c>
      <c r="W15" s="101">
        <f>'2021'!C15/'2020'!V15</f>
        <v>5.4470158343483552</v>
      </c>
      <c r="AA15" s="66"/>
      <c r="AC15" s="67"/>
    </row>
    <row r="16" spans="1:29" s="10" customFormat="1" ht="34.5" customHeight="1" thickBot="1" x14ac:dyDescent="0.3">
      <c r="A16" s="151"/>
      <c r="B16" s="28" t="s">
        <v>19</v>
      </c>
      <c r="C16" s="23">
        <v>855</v>
      </c>
      <c r="D16" s="23">
        <v>1004</v>
      </c>
      <c r="E16" s="23">
        <v>687</v>
      </c>
      <c r="F16" s="23">
        <v>740</v>
      </c>
      <c r="G16" s="23">
        <v>0.85343855693348369</v>
      </c>
      <c r="H16" s="23">
        <v>798</v>
      </c>
      <c r="I16" s="23">
        <v>1.0158520475561428</v>
      </c>
      <c r="J16" s="23">
        <v>631</v>
      </c>
      <c r="K16" s="23">
        <v>1.247074122236671</v>
      </c>
      <c r="L16" s="23">
        <v>600</v>
      </c>
      <c r="M16" s="23">
        <v>0.93117831074035451</v>
      </c>
      <c r="N16" s="23">
        <v>792</v>
      </c>
      <c r="O16" s="23">
        <v>0.8936170212765957</v>
      </c>
      <c r="P16" s="23">
        <v>937</v>
      </c>
      <c r="Q16" s="23">
        <v>1.0325814536340852</v>
      </c>
      <c r="R16" s="23">
        <v>627</v>
      </c>
      <c r="S16" s="23">
        <v>1.0655339805825244</v>
      </c>
      <c r="T16" s="23">
        <v>844</v>
      </c>
      <c r="U16" s="23">
        <v>0.98291571753986329</v>
      </c>
      <c r="V16" s="23">
        <v>867</v>
      </c>
      <c r="W16" s="101">
        <f>'2021'!C16/'2020'!V16</f>
        <v>1.0553633217993079</v>
      </c>
      <c r="AA16" s="66"/>
      <c r="AC16" s="67"/>
    </row>
    <row r="17" spans="1:27" s="10" customFormat="1" ht="22.5" customHeight="1" thickBot="1" x14ac:dyDescent="0.3">
      <c r="A17" s="152" t="s">
        <v>21</v>
      </c>
      <c r="B17" s="153"/>
      <c r="C17" s="30">
        <f>C15+C16</f>
        <v>1783</v>
      </c>
      <c r="D17" s="30">
        <f t="shared" ref="D17:V17" si="1">D15+D16</f>
        <v>2964</v>
      </c>
      <c r="E17" s="30">
        <f t="shared" si="1"/>
        <v>1461</v>
      </c>
      <c r="F17" s="30">
        <f t="shared" si="1"/>
        <v>1386</v>
      </c>
      <c r="G17" s="30"/>
      <c r="H17" s="30">
        <f t="shared" si="1"/>
        <v>1390</v>
      </c>
      <c r="I17" s="30"/>
      <c r="J17" s="30">
        <f>J15+J16</f>
        <v>968</v>
      </c>
      <c r="K17" s="30"/>
      <c r="L17" s="30">
        <f>L15+L16</f>
        <v>1170</v>
      </c>
      <c r="M17" s="30"/>
      <c r="N17" s="30">
        <f>N15+N16</f>
        <v>1459</v>
      </c>
      <c r="O17" s="30"/>
      <c r="P17" s="30">
        <f>P15+P16</f>
        <v>1908</v>
      </c>
      <c r="Q17" s="30"/>
      <c r="R17" s="30">
        <f t="shared" si="1"/>
        <v>1165</v>
      </c>
      <c r="S17" s="30"/>
      <c r="T17" s="30">
        <f t="shared" si="1"/>
        <v>1542</v>
      </c>
      <c r="U17" s="110"/>
      <c r="V17" s="31">
        <f t="shared" si="1"/>
        <v>1688</v>
      </c>
      <c r="W17" s="101"/>
      <c r="AA17" s="66"/>
    </row>
    <row r="18" spans="1:27" s="10" customFormat="1" ht="22.5" customHeight="1" thickBot="1" x14ac:dyDescent="0.3">
      <c r="A18" s="152" t="s">
        <v>27</v>
      </c>
      <c r="B18" s="153"/>
      <c r="C18" s="30">
        <f>C14+C17</f>
        <v>3570023</v>
      </c>
      <c r="D18" s="30">
        <f t="shared" ref="D18:V18" si="2">D14+D17</f>
        <v>3090042</v>
      </c>
      <c r="E18" s="30">
        <f t="shared" si="2"/>
        <v>3011866</v>
      </c>
      <c r="F18" s="30">
        <f t="shared" si="2"/>
        <v>2235090</v>
      </c>
      <c r="G18" s="30"/>
      <c r="H18" s="30">
        <f t="shared" si="2"/>
        <v>1601568.0000000002</v>
      </c>
      <c r="I18" s="30"/>
      <c r="J18" s="30">
        <f>J14+J17</f>
        <v>1176384</v>
      </c>
      <c r="K18" s="30"/>
      <c r="L18" s="30">
        <f>L14+L17</f>
        <v>925980</v>
      </c>
      <c r="M18" s="30"/>
      <c r="N18" s="30">
        <f>N14+N17</f>
        <v>1423489</v>
      </c>
      <c r="O18" s="30"/>
      <c r="P18" s="30">
        <f>P14+P17</f>
        <v>1633331</v>
      </c>
      <c r="Q18" s="30"/>
      <c r="R18" s="30">
        <f t="shared" si="2"/>
        <v>2426459</v>
      </c>
      <c r="S18" s="30"/>
      <c r="T18" s="30">
        <f t="shared" si="2"/>
        <v>2862023</v>
      </c>
      <c r="U18" s="110"/>
      <c r="V18" s="31">
        <f t="shared" si="2"/>
        <v>3541206</v>
      </c>
      <c r="W18" s="101"/>
      <c r="AA18" s="66"/>
    </row>
    <row r="19" spans="1:27" ht="22.5" customHeight="1" x14ac:dyDescent="0.25">
      <c r="AA19" s="65"/>
    </row>
    <row r="20" spans="1:27" ht="27" customHeight="1" x14ac:dyDescent="0.25">
      <c r="N20" s="54"/>
      <c r="O20" s="54"/>
      <c r="AA20" s="65"/>
    </row>
    <row r="21" spans="1:27" ht="22.5" customHeight="1" x14ac:dyDescent="0.25">
      <c r="J21" s="58"/>
      <c r="K21" s="58"/>
      <c r="L21" s="54"/>
      <c r="M21" s="54"/>
    </row>
    <row r="22" spans="1:27" ht="22.5" customHeight="1" x14ac:dyDescent="0.25">
      <c r="D22" s="59"/>
      <c r="E22" s="63"/>
      <c r="F22" s="63"/>
      <c r="G22" s="63"/>
      <c r="H22" s="60"/>
      <c r="I22" s="60"/>
      <c r="J22" s="58"/>
      <c r="K22" s="58"/>
      <c r="L22" s="54"/>
      <c r="M22" s="54"/>
    </row>
    <row r="23" spans="1:27" ht="22.5" customHeight="1" x14ac:dyDescent="0.25">
      <c r="D23" s="59"/>
      <c r="E23" s="63"/>
      <c r="F23" s="87"/>
      <c r="G23" s="87"/>
      <c r="H23" s="89"/>
      <c r="I23" s="89"/>
      <c r="J23" s="58"/>
      <c r="K23" s="58"/>
      <c r="L23" s="54"/>
      <c r="M23" s="54"/>
      <c r="P23" s="65"/>
      <c r="Q23" s="65"/>
    </row>
    <row r="24" spans="1:27" ht="22.5" customHeight="1" x14ac:dyDescent="0.25">
      <c r="E24" s="63"/>
      <c r="F24" s="88"/>
      <c r="G24" s="88"/>
      <c r="H24" s="88"/>
      <c r="I24" s="88"/>
      <c r="L24" s="54"/>
      <c r="M24" s="54"/>
      <c r="P24" s="65"/>
      <c r="Q24" s="65"/>
    </row>
    <row r="25" spans="1:27" ht="22.5" customHeight="1" x14ac:dyDescent="0.25">
      <c r="E25" s="63"/>
      <c r="F25" s="88"/>
      <c r="G25" s="88"/>
      <c r="H25" s="88"/>
      <c r="I25" s="88"/>
      <c r="L25" s="54"/>
      <c r="M25" s="54"/>
      <c r="P25" s="65"/>
      <c r="Q25" s="65"/>
    </row>
    <row r="26" spans="1:27" ht="22.5" customHeight="1" x14ac:dyDescent="0.25">
      <c r="E26" s="63"/>
      <c r="F26" s="88"/>
      <c r="G26" s="88"/>
      <c r="H26" s="88"/>
      <c r="I26" s="88"/>
      <c r="P26" s="65"/>
      <c r="Q26" s="65"/>
    </row>
    <row r="27" spans="1:27" ht="22.5" customHeight="1" x14ac:dyDescent="0.25">
      <c r="E27" s="63"/>
      <c r="F27" s="88"/>
      <c r="G27" s="88"/>
      <c r="H27" s="88"/>
      <c r="I27" s="88"/>
    </row>
    <row r="28" spans="1:27" ht="22.5" customHeight="1" x14ac:dyDescent="0.25">
      <c r="F28" s="88"/>
      <c r="G28" s="88"/>
      <c r="H28" s="88"/>
      <c r="I28" s="8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108"/>
    </row>
    <row r="29" spans="1:27" ht="22.5" customHeight="1" x14ac:dyDescent="0.25">
      <c r="F29" s="88"/>
      <c r="G29" s="88"/>
      <c r="H29" s="88"/>
      <c r="I29" s="8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108"/>
    </row>
    <row r="30" spans="1:27" ht="22.5" customHeight="1" x14ac:dyDescent="0.25">
      <c r="F30" s="88"/>
      <c r="G30" s="88"/>
      <c r="H30" s="88"/>
      <c r="I30" s="88"/>
      <c r="J30" s="68"/>
      <c r="K30" s="68"/>
      <c r="L30" s="68"/>
      <c r="M30" s="68"/>
      <c r="N30" s="90"/>
      <c r="O30" s="90"/>
      <c r="P30" s="91"/>
      <c r="Q30" s="91"/>
      <c r="R30" s="92"/>
      <c r="S30" s="92"/>
      <c r="T30" s="91"/>
      <c r="U30" s="91"/>
      <c r="V30" s="68"/>
      <c r="W30" s="108"/>
    </row>
    <row r="31" spans="1:27" ht="22.5" customHeight="1" x14ac:dyDescent="0.25">
      <c r="F31" s="88"/>
      <c r="G31" s="88"/>
      <c r="H31" s="88"/>
      <c r="I31" s="88"/>
      <c r="J31" s="68"/>
      <c r="K31" s="68"/>
      <c r="L31" s="68"/>
      <c r="M31" s="68"/>
      <c r="N31" s="90"/>
      <c r="O31" s="90"/>
      <c r="P31" s="91"/>
      <c r="Q31" s="91"/>
      <c r="R31" s="92"/>
      <c r="S31" s="92"/>
      <c r="T31" s="91"/>
      <c r="U31" s="91"/>
      <c r="V31" s="68"/>
      <c r="W31" s="108"/>
    </row>
    <row r="32" spans="1:27" ht="22.5" customHeight="1" x14ac:dyDescent="0.25">
      <c r="F32" s="88"/>
      <c r="G32" s="88"/>
      <c r="H32" s="88"/>
      <c r="I32" s="88"/>
      <c r="J32" s="68"/>
      <c r="K32" s="68"/>
      <c r="L32" s="68"/>
      <c r="M32" s="68"/>
      <c r="N32" s="90"/>
      <c r="O32" s="90"/>
      <c r="P32" s="91"/>
      <c r="Q32" s="91"/>
      <c r="R32" s="92"/>
      <c r="S32" s="92"/>
      <c r="T32" s="91"/>
      <c r="U32" s="91"/>
      <c r="V32" s="68"/>
      <c r="W32" s="108"/>
    </row>
    <row r="33" spans="6:23" ht="22.5" customHeight="1" x14ac:dyDescent="0.25">
      <c r="F33" s="88"/>
      <c r="G33" s="88"/>
      <c r="H33" s="88"/>
      <c r="I33" s="88"/>
      <c r="J33" s="68"/>
      <c r="K33" s="68"/>
      <c r="L33" s="68"/>
      <c r="M33" s="68"/>
      <c r="N33" s="90"/>
      <c r="O33" s="90"/>
      <c r="P33" s="68"/>
      <c r="Q33" s="68"/>
      <c r="R33" s="68"/>
      <c r="S33" s="68"/>
      <c r="T33" s="68"/>
      <c r="U33" s="68"/>
      <c r="V33" s="68"/>
      <c r="W33" s="108"/>
    </row>
    <row r="34" spans="6:23" ht="22.5" customHeight="1" x14ac:dyDescent="0.25">
      <c r="F34" s="88"/>
      <c r="G34" s="88"/>
      <c r="H34" s="88"/>
      <c r="I34" s="88"/>
      <c r="J34" s="68"/>
      <c r="K34" s="68"/>
      <c r="L34" s="68"/>
      <c r="M34" s="68"/>
      <c r="N34" s="90"/>
      <c r="O34" s="90"/>
      <c r="P34" s="91"/>
      <c r="Q34" s="91"/>
      <c r="R34" s="92"/>
      <c r="S34" s="92"/>
      <c r="T34" s="91"/>
      <c r="U34" s="91"/>
      <c r="V34" s="68"/>
      <c r="W34" s="108"/>
    </row>
    <row r="35" spans="6:23" ht="22.5" customHeight="1" x14ac:dyDescent="0.25">
      <c r="F35" s="88"/>
      <c r="G35" s="88"/>
      <c r="H35" s="88"/>
      <c r="I35" s="88"/>
      <c r="J35" s="68"/>
      <c r="K35" s="68"/>
      <c r="L35" s="68"/>
      <c r="M35" s="68"/>
      <c r="N35" s="90"/>
      <c r="O35" s="90"/>
      <c r="P35" s="91"/>
      <c r="Q35" s="91"/>
      <c r="R35" s="92"/>
      <c r="S35" s="92"/>
      <c r="T35" s="91"/>
      <c r="U35" s="91"/>
      <c r="V35" s="68"/>
      <c r="W35" s="108"/>
    </row>
    <row r="36" spans="6:23" ht="22.5" customHeight="1" x14ac:dyDescent="0.25">
      <c r="F36" s="88"/>
      <c r="G36" s="88"/>
      <c r="H36" s="88"/>
      <c r="I36" s="8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108"/>
    </row>
    <row r="37" spans="6:23" ht="22.5" customHeight="1" x14ac:dyDescent="0.25">
      <c r="F37" s="88"/>
      <c r="G37" s="88"/>
      <c r="H37" s="88"/>
      <c r="I37" s="8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108"/>
    </row>
    <row r="38" spans="6:23" ht="22.5" customHeight="1" x14ac:dyDescent="0.25"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108"/>
    </row>
    <row r="39" spans="6:23" ht="22.5" customHeight="1" x14ac:dyDescent="0.25"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108"/>
    </row>
    <row r="40" spans="6:23" ht="22.5" customHeight="1" x14ac:dyDescent="0.25"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108"/>
    </row>
    <row r="41" spans="6:23" ht="22.5" customHeight="1" x14ac:dyDescent="0.25"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108"/>
    </row>
    <row r="42" spans="6:23" ht="22.5" customHeight="1" x14ac:dyDescent="0.25"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108"/>
    </row>
    <row r="43" spans="6:23" ht="22.5" customHeight="1" x14ac:dyDescent="0.25"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108"/>
    </row>
    <row r="44" spans="6:23" ht="22.5" customHeight="1" x14ac:dyDescent="0.25"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108"/>
    </row>
  </sheetData>
  <mergeCells count="8">
    <mergeCell ref="A17:B17"/>
    <mergeCell ref="A18:B18"/>
    <mergeCell ref="A2:V2"/>
    <mergeCell ref="A4:A11"/>
    <mergeCell ref="B4:V4"/>
    <mergeCell ref="B10:V10"/>
    <mergeCell ref="A14:B14"/>
    <mergeCell ref="A15:A16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4"/>
  <sheetViews>
    <sheetView zoomScale="70" zoomScaleNormal="70" workbookViewId="0">
      <selection activeCell="AH15" sqref="AH15:AH16"/>
    </sheetView>
  </sheetViews>
  <sheetFormatPr defaultColWidth="9.140625" defaultRowHeight="15" x14ac:dyDescent="0.25"/>
  <cols>
    <col min="1" max="1" width="26.7109375" style="1" customWidth="1"/>
    <col min="2" max="2" width="14.85546875" style="1" customWidth="1"/>
    <col min="3" max="3" width="20" style="1" customWidth="1"/>
    <col min="4" max="4" width="20" style="1" hidden="1" customWidth="1"/>
    <col min="5" max="5" width="20" style="1" customWidth="1"/>
    <col min="6" max="6" width="20" style="1" hidden="1" customWidth="1"/>
    <col min="7" max="7" width="20" style="1" customWidth="1"/>
    <col min="8" max="8" width="20" style="1" hidden="1" customWidth="1"/>
    <col min="9" max="9" width="20" style="1" customWidth="1"/>
    <col min="10" max="11" width="20" style="1" hidden="1" customWidth="1"/>
    <col min="12" max="12" width="20" style="1" customWidth="1"/>
    <col min="13" max="14" width="20" style="1" hidden="1" customWidth="1"/>
    <col min="15" max="15" width="20" style="1" customWidth="1"/>
    <col min="16" max="17" width="20" style="1" hidden="1" customWidth="1"/>
    <col min="18" max="18" width="20" style="1" customWidth="1"/>
    <col min="19" max="20" width="20" style="1" hidden="1" customWidth="1"/>
    <col min="21" max="21" width="20" style="1" customWidth="1"/>
    <col min="22" max="23" width="20" style="1" hidden="1" customWidth="1"/>
    <col min="24" max="24" width="20" style="1" customWidth="1"/>
    <col min="25" max="26" width="20" style="1" hidden="1" customWidth="1"/>
    <col min="27" max="27" width="20" style="1" customWidth="1"/>
    <col min="28" max="29" width="20" style="1" hidden="1" customWidth="1"/>
    <col min="30" max="30" width="20" style="1" customWidth="1"/>
    <col min="31" max="32" width="20" style="1" hidden="1" customWidth="1"/>
    <col min="33" max="33" width="20" style="1" customWidth="1"/>
    <col min="34" max="34" width="9.140625" style="101"/>
    <col min="35" max="36" width="9.140625" style="1"/>
    <col min="37" max="37" width="51.42578125" style="1" bestFit="1" customWidth="1"/>
    <col min="38" max="38" width="10.140625" style="1" bestFit="1" customWidth="1"/>
    <col min="39" max="16384" width="9.140625" style="1"/>
  </cols>
  <sheetData>
    <row r="2" spans="1:40" ht="15.75" thickBot="1" x14ac:dyDescent="0.3">
      <c r="A2" s="154" t="s">
        <v>39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40" s="5" customFormat="1" ht="29.25" thickBot="1" x14ac:dyDescent="0.3">
      <c r="A3" s="16" t="s">
        <v>0</v>
      </c>
      <c r="B3" s="17" t="s">
        <v>1</v>
      </c>
      <c r="C3" s="18" t="s">
        <v>2</v>
      </c>
      <c r="D3" s="18"/>
      <c r="E3" s="18" t="s">
        <v>3</v>
      </c>
      <c r="F3" s="18"/>
      <c r="G3" s="18" t="s">
        <v>4</v>
      </c>
      <c r="H3" s="18"/>
      <c r="I3" s="18" t="s">
        <v>5</v>
      </c>
      <c r="J3" s="18"/>
      <c r="K3" s="18"/>
      <c r="L3" s="18" t="s">
        <v>6</v>
      </c>
      <c r="M3" s="18"/>
      <c r="N3" s="18"/>
      <c r="O3" s="18" t="s">
        <v>7</v>
      </c>
      <c r="P3" s="18"/>
      <c r="Q3" s="18"/>
      <c r="R3" s="18" t="s">
        <v>8</v>
      </c>
      <c r="S3" s="18"/>
      <c r="T3" s="18"/>
      <c r="U3" s="18" t="s">
        <v>9</v>
      </c>
      <c r="V3" s="18"/>
      <c r="W3" s="18"/>
      <c r="X3" s="18" t="s">
        <v>10</v>
      </c>
      <c r="Y3" s="18"/>
      <c r="Z3" s="18"/>
      <c r="AA3" s="18" t="s">
        <v>11</v>
      </c>
      <c r="AB3" s="18"/>
      <c r="AC3" s="18"/>
      <c r="AD3" s="18" t="s">
        <v>12</v>
      </c>
      <c r="AE3" s="109"/>
      <c r="AF3" s="109"/>
      <c r="AG3" s="19" t="s">
        <v>13</v>
      </c>
      <c r="AH3" s="107"/>
    </row>
    <row r="4" spans="1:40" x14ac:dyDescent="0.25">
      <c r="A4" s="168" t="s">
        <v>38</v>
      </c>
      <c r="B4" s="158" t="s">
        <v>14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60"/>
    </row>
    <row r="5" spans="1:40" ht="18.75" customHeight="1" x14ac:dyDescent="0.25">
      <c r="A5" s="168"/>
      <c r="B5" s="20" t="s">
        <v>15</v>
      </c>
      <c r="C5" s="7">
        <v>22354</v>
      </c>
      <c r="D5" s="7">
        <v>0.92962269199892955</v>
      </c>
      <c r="E5" s="7">
        <v>11969</v>
      </c>
      <c r="F5" s="7">
        <v>0.75259067357512965</v>
      </c>
      <c r="G5" s="7">
        <v>17764</v>
      </c>
      <c r="H5" s="7">
        <v>0.8979728437559763</v>
      </c>
      <c r="I5" s="7">
        <v>9986</v>
      </c>
      <c r="J5" s="7"/>
      <c r="K5" s="7">
        <v>0.8131189436694708</v>
      </c>
      <c r="L5" s="7">
        <v>5336</v>
      </c>
      <c r="M5" s="7"/>
      <c r="N5" s="7">
        <v>0.46372446306966997</v>
      </c>
      <c r="O5" s="41">
        <v>5030</v>
      </c>
      <c r="P5" s="41"/>
      <c r="Q5" s="41">
        <v>1.8198249082180176</v>
      </c>
      <c r="R5" s="41">
        <v>9763</v>
      </c>
      <c r="S5" s="41"/>
      <c r="T5" s="41">
        <v>1.3604903786468032</v>
      </c>
      <c r="U5" s="41">
        <v>9767</v>
      </c>
      <c r="V5" s="41"/>
      <c r="W5" s="41">
        <v>1.2835633626097867</v>
      </c>
      <c r="X5" s="41">
        <v>12704</v>
      </c>
      <c r="Y5" s="41"/>
      <c r="Z5" s="41">
        <v>0.84928463520838893</v>
      </c>
      <c r="AA5" s="41">
        <v>13739</v>
      </c>
      <c r="AB5" s="41"/>
      <c r="AC5" s="41">
        <v>2.3720832897352726</v>
      </c>
      <c r="AD5" s="41">
        <v>19160</v>
      </c>
      <c r="AE5" s="41"/>
      <c r="AF5" s="41">
        <v>0.86215262461402731</v>
      </c>
      <c r="AG5" s="41">
        <v>21981</v>
      </c>
      <c r="AH5" s="101">
        <f>'2022'!D5/'2021'!AG5</f>
        <v>1.1329329875801828</v>
      </c>
    </row>
    <row r="6" spans="1:40" ht="18.75" customHeight="1" x14ac:dyDescent="0.25">
      <c r="A6" s="168"/>
      <c r="B6" s="20" t="s">
        <v>16</v>
      </c>
      <c r="C6" s="7">
        <v>2634353</v>
      </c>
      <c r="D6" s="7">
        <v>0.85850463220402429</v>
      </c>
      <c r="E6" s="7">
        <v>2219050</v>
      </c>
      <c r="F6" s="7">
        <v>1.0424901221641576</v>
      </c>
      <c r="G6" s="7">
        <v>2280354</v>
      </c>
      <c r="H6" s="7">
        <v>0.72584331928360823</v>
      </c>
      <c r="I6" s="7">
        <v>1245743</v>
      </c>
      <c r="J6" s="7"/>
      <c r="K6" s="7">
        <v>0.75725574318767497</v>
      </c>
      <c r="L6" s="7">
        <v>1141731</v>
      </c>
      <c r="M6" s="7"/>
      <c r="N6" s="7">
        <v>0.65623339822449789</v>
      </c>
      <c r="O6" s="41">
        <v>850060</v>
      </c>
      <c r="P6" s="41"/>
      <c r="Q6" s="41">
        <v>0.74703691955481399</v>
      </c>
      <c r="R6" s="41">
        <v>736702</v>
      </c>
      <c r="S6" s="41"/>
      <c r="T6" s="41">
        <v>1.7942525786042767</v>
      </c>
      <c r="U6" s="41">
        <v>867717.00000000012</v>
      </c>
      <c r="V6" s="41"/>
      <c r="W6" s="41">
        <v>1.1553610435738164</v>
      </c>
      <c r="X6" s="41">
        <v>1061128</v>
      </c>
      <c r="Y6" s="41"/>
      <c r="Z6" s="41">
        <v>1.5278269813916829</v>
      </c>
      <c r="AA6" s="41">
        <v>1790448</v>
      </c>
      <c r="AB6" s="41"/>
      <c r="AC6" s="41">
        <v>1.1359166086685855</v>
      </c>
      <c r="AD6" s="41">
        <v>2050425.0000000002</v>
      </c>
      <c r="AE6" s="41"/>
      <c r="AF6" s="41">
        <v>1.2470656816244678</v>
      </c>
      <c r="AG6" s="41">
        <v>2638115</v>
      </c>
      <c r="AH6" s="101">
        <f>'2022'!D6/'2021'!AG6</f>
        <v>0.95702802948317267</v>
      </c>
    </row>
    <row r="7" spans="1:40" ht="18.75" customHeight="1" x14ac:dyDescent="0.25">
      <c r="A7" s="168"/>
      <c r="B7" s="20" t="s">
        <v>17</v>
      </c>
      <c r="C7" s="7">
        <v>841659</v>
      </c>
      <c r="D7" s="7">
        <v>0.81440078574974506</v>
      </c>
      <c r="E7" s="7">
        <v>796304</v>
      </c>
      <c r="F7" s="7">
        <v>0.9054699758926219</v>
      </c>
      <c r="G7" s="7">
        <v>715702</v>
      </c>
      <c r="H7" s="7">
        <v>0.74084079649528178</v>
      </c>
      <c r="I7" s="7">
        <v>384400</v>
      </c>
      <c r="J7" s="7"/>
      <c r="K7" s="7">
        <v>0.54714901566878638</v>
      </c>
      <c r="L7" s="7">
        <v>276748</v>
      </c>
      <c r="M7" s="7"/>
      <c r="N7" s="7">
        <v>0.79403970198509921</v>
      </c>
      <c r="O7" s="41">
        <v>129823.00000000001</v>
      </c>
      <c r="P7" s="41"/>
      <c r="Q7" s="41">
        <v>0.95514573587621443</v>
      </c>
      <c r="R7" s="41">
        <v>170335</v>
      </c>
      <c r="S7" s="41"/>
      <c r="T7" s="41">
        <v>1.2161875788799519</v>
      </c>
      <c r="U7" s="41">
        <v>227011</v>
      </c>
      <c r="V7" s="41"/>
      <c r="W7" s="41">
        <v>1.3052835375888172</v>
      </c>
      <c r="X7" s="41">
        <v>334121</v>
      </c>
      <c r="Y7" s="41"/>
      <c r="Z7" s="41">
        <v>1.3823391556114579</v>
      </c>
      <c r="AA7" s="41">
        <v>437538</v>
      </c>
      <c r="AB7" s="41"/>
      <c r="AC7" s="41">
        <v>1.285496618960859</v>
      </c>
      <c r="AD7" s="41">
        <v>661834</v>
      </c>
      <c r="AE7" s="41"/>
      <c r="AF7" s="41">
        <v>1.2361986387698514</v>
      </c>
      <c r="AG7" s="41">
        <v>856835</v>
      </c>
      <c r="AH7" s="101">
        <f>'2022'!D7/'2021'!AG7</f>
        <v>0.91666656940951297</v>
      </c>
    </row>
    <row r="8" spans="1:40" ht="18.75" customHeight="1" x14ac:dyDescent="0.25">
      <c r="A8" s="168"/>
      <c r="B8" s="20" t="s">
        <v>18</v>
      </c>
      <c r="C8" s="7">
        <v>364626</v>
      </c>
      <c r="D8" s="7">
        <v>1.0264573388018556</v>
      </c>
      <c r="E8" s="7">
        <v>350679</v>
      </c>
      <c r="F8" s="7">
        <v>0.78124711563941251</v>
      </c>
      <c r="G8" s="7">
        <v>299052</v>
      </c>
      <c r="H8" s="7">
        <v>0.82898487758773132</v>
      </c>
      <c r="I8" s="7">
        <v>247856</v>
      </c>
      <c r="J8" s="7"/>
      <c r="K8" s="7">
        <v>0.81147853750706833</v>
      </c>
      <c r="L8" s="7">
        <v>172593</v>
      </c>
      <c r="M8" s="7"/>
      <c r="N8" s="7">
        <v>1.1112332306018855</v>
      </c>
      <c r="O8" s="41">
        <v>152200</v>
      </c>
      <c r="P8" s="41"/>
      <c r="Q8" s="41">
        <v>0.68930796447544174</v>
      </c>
      <c r="R8" s="41">
        <v>129729.00000000001</v>
      </c>
      <c r="S8" s="41"/>
      <c r="T8" s="41">
        <v>1.1328797011944824</v>
      </c>
      <c r="U8" s="41">
        <v>152309</v>
      </c>
      <c r="V8" s="41"/>
      <c r="W8" s="41">
        <v>0.86300931638495537</v>
      </c>
      <c r="X8" s="41">
        <v>191302</v>
      </c>
      <c r="Y8" s="41"/>
      <c r="Z8" s="41">
        <v>1.5307592217145278</v>
      </c>
      <c r="AA8" s="41">
        <v>217639</v>
      </c>
      <c r="AB8" s="41"/>
      <c r="AC8" s="41">
        <v>1.2243511178761342</v>
      </c>
      <c r="AD8" s="41">
        <v>290216</v>
      </c>
      <c r="AE8" s="41"/>
      <c r="AF8" s="41">
        <v>1.2567882298330946</v>
      </c>
      <c r="AG8" s="41">
        <v>306246</v>
      </c>
      <c r="AH8" s="101">
        <f>'2022'!D8/'2021'!AG8</f>
        <v>1.1998132220502471</v>
      </c>
    </row>
    <row r="9" spans="1:40" ht="18.75" customHeight="1" thickBot="1" x14ac:dyDescent="0.3">
      <c r="A9" s="168"/>
      <c r="B9" s="22" t="s">
        <v>19</v>
      </c>
      <c r="C9" s="14">
        <v>19361</v>
      </c>
      <c r="D9" s="14">
        <v>1.0736081524555241</v>
      </c>
      <c r="E9" s="14">
        <v>19391</v>
      </c>
      <c r="F9" s="14">
        <v>0.79361844751307142</v>
      </c>
      <c r="G9" s="14">
        <v>15370</v>
      </c>
      <c r="H9" s="14">
        <v>0.99891884586796409</v>
      </c>
      <c r="I9" s="14">
        <v>16123.000000000002</v>
      </c>
      <c r="J9" s="14"/>
      <c r="K9" s="105">
        <v>0.82990597307718328</v>
      </c>
      <c r="L9" s="7">
        <v>10039</v>
      </c>
      <c r="M9" s="105"/>
      <c r="N9" s="105">
        <v>0.9699229734686392</v>
      </c>
      <c r="O9" s="41">
        <v>10536</v>
      </c>
      <c r="P9" s="106"/>
      <c r="Q9" s="106">
        <v>1.0699609227278457</v>
      </c>
      <c r="R9" s="41">
        <v>8890</v>
      </c>
      <c r="S9" s="106"/>
      <c r="T9" s="106">
        <v>1.0000785422557337</v>
      </c>
      <c r="U9" s="42">
        <v>10563</v>
      </c>
      <c r="V9" s="42"/>
      <c r="W9" s="42">
        <v>0.92676509856278955</v>
      </c>
      <c r="X9" s="42">
        <v>12842</v>
      </c>
      <c r="Y9" s="42"/>
      <c r="Z9" s="42">
        <v>1.19291555442566</v>
      </c>
      <c r="AA9" s="42">
        <v>10572</v>
      </c>
      <c r="AB9" s="42"/>
      <c r="AC9" s="42">
        <v>1.2435177949847269</v>
      </c>
      <c r="AD9" s="42">
        <v>15879</v>
      </c>
      <c r="AE9" s="42"/>
      <c r="AF9" s="42">
        <v>0.87512139388746069</v>
      </c>
      <c r="AG9" s="42">
        <v>18560</v>
      </c>
      <c r="AH9" s="101">
        <f>'2022'!D9/'2021'!AG9</f>
        <v>0.98453663793103452</v>
      </c>
    </row>
    <row r="10" spans="1:40" ht="18.75" customHeight="1" x14ac:dyDescent="0.25">
      <c r="A10" s="168"/>
      <c r="B10" s="169" t="s">
        <v>20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1"/>
    </row>
    <row r="11" spans="1:40" ht="18.75" customHeight="1" thickBot="1" x14ac:dyDescent="0.3">
      <c r="A11" s="168"/>
      <c r="B11" s="96"/>
      <c r="C11" s="42">
        <v>9650</v>
      </c>
      <c r="D11" s="42">
        <v>1.0398126463700232</v>
      </c>
      <c r="E11" s="42">
        <v>9610</v>
      </c>
      <c r="F11" s="42">
        <v>0.78716216216216217</v>
      </c>
      <c r="G11" s="42">
        <v>8300</v>
      </c>
      <c r="H11" s="42">
        <v>0.91416309012875541</v>
      </c>
      <c r="I11" s="42">
        <v>7610</v>
      </c>
      <c r="J11" s="42"/>
      <c r="K11" s="42">
        <v>1.0297339593114241</v>
      </c>
      <c r="L11" s="42">
        <v>8130</v>
      </c>
      <c r="M11" s="42"/>
      <c r="N11" s="42">
        <v>0.68693009118541037</v>
      </c>
      <c r="O11" s="42">
        <v>3960</v>
      </c>
      <c r="P11" s="42"/>
      <c r="Q11" s="42">
        <v>0.81415929203539827</v>
      </c>
      <c r="R11" s="42">
        <v>3200</v>
      </c>
      <c r="S11" s="42"/>
      <c r="T11" s="42">
        <v>1.2173913043478262</v>
      </c>
      <c r="U11" s="42">
        <v>2770</v>
      </c>
      <c r="V11" s="42"/>
      <c r="W11" s="42">
        <v>0.9821428571428571</v>
      </c>
      <c r="X11" s="42">
        <v>6970</v>
      </c>
      <c r="Y11" s="42"/>
      <c r="Z11" s="42">
        <v>0.83636363636363631</v>
      </c>
      <c r="AA11" s="42">
        <v>7720</v>
      </c>
      <c r="AB11" s="42"/>
      <c r="AC11" s="42">
        <v>1.9809782608695652</v>
      </c>
      <c r="AD11" s="42">
        <v>9840</v>
      </c>
      <c r="AE11" s="42"/>
      <c r="AF11" s="42">
        <v>0.99451303155006854</v>
      </c>
      <c r="AG11" s="42">
        <v>11550</v>
      </c>
      <c r="AH11" s="101">
        <f>'2022'!D11/'2021'!AG11</f>
        <v>1.2018181818181819</v>
      </c>
    </row>
    <row r="12" spans="1:40" ht="18.75" customHeight="1" thickBot="1" x14ac:dyDescent="0.3">
      <c r="A12" s="111" t="s">
        <v>32</v>
      </c>
      <c r="B12" s="32" t="s">
        <v>16</v>
      </c>
      <c r="C12" s="34">
        <v>2.746</v>
      </c>
      <c r="D12" s="34">
        <v>0.92142188961646398</v>
      </c>
      <c r="E12" s="34">
        <v>2.4870000000000001</v>
      </c>
      <c r="F12" s="34">
        <v>1.1360406091370558</v>
      </c>
      <c r="G12" s="34">
        <v>2.4460000000000002</v>
      </c>
      <c r="H12" s="34">
        <v>0.58981233243967834</v>
      </c>
      <c r="I12" s="34">
        <v>1.173</v>
      </c>
      <c r="J12" s="34"/>
      <c r="K12" s="34">
        <v>0.89090909090909087</v>
      </c>
      <c r="L12" s="34">
        <v>1.181</v>
      </c>
      <c r="M12" s="34"/>
      <c r="N12" s="34">
        <v>0.87244897959183676</v>
      </c>
      <c r="O12" s="34">
        <v>1.218</v>
      </c>
      <c r="P12" s="34"/>
      <c r="Q12" s="34">
        <v>0.54873294346978552</v>
      </c>
      <c r="R12" s="34">
        <v>0.93700000000000006</v>
      </c>
      <c r="S12" s="42"/>
      <c r="T12" s="112">
        <v>1.9040852575488458</v>
      </c>
      <c r="U12" s="34">
        <v>0.98399999999999999</v>
      </c>
      <c r="V12" s="34"/>
      <c r="W12" s="34">
        <v>1.2583955223880596</v>
      </c>
      <c r="X12" s="34">
        <v>1.0529999999999999</v>
      </c>
      <c r="Y12" s="34"/>
      <c r="Z12" s="34">
        <v>1.3691623424759081</v>
      </c>
      <c r="AA12" s="34">
        <v>2.0630000000000002</v>
      </c>
      <c r="AB12" s="34"/>
      <c r="AC12" s="34">
        <v>1.1277747698971305</v>
      </c>
      <c r="AD12" s="34">
        <v>2.121</v>
      </c>
      <c r="AE12" s="34"/>
      <c r="AF12" s="34">
        <v>1.1800288046087375</v>
      </c>
      <c r="AG12" s="34">
        <v>2.738</v>
      </c>
      <c r="AH12" s="101">
        <f>'2022'!D12/'2021'!AG12</f>
        <v>0.78378378378378377</v>
      </c>
      <c r="AL12" s="65"/>
      <c r="AN12" s="67"/>
    </row>
    <row r="13" spans="1:40" ht="18.75" customHeight="1" thickBot="1" x14ac:dyDescent="0.3">
      <c r="A13" s="49"/>
      <c r="B13" s="32" t="s">
        <v>40</v>
      </c>
      <c r="C13" s="51">
        <v>3.6999999999999998E-2</v>
      </c>
      <c r="D13" s="51">
        <v>1.0399999999999998</v>
      </c>
      <c r="E13" s="51">
        <v>2.3E-2</v>
      </c>
      <c r="F13" s="51">
        <v>0.65384615384615397</v>
      </c>
      <c r="G13" s="51">
        <v>3.6999999999999998E-2</v>
      </c>
      <c r="H13" s="51">
        <v>0.47058823529411764</v>
      </c>
      <c r="I13" s="51">
        <v>7.0000000000000001E-3</v>
      </c>
      <c r="J13" s="51"/>
      <c r="K13" s="51">
        <v>0.875</v>
      </c>
      <c r="L13" s="51">
        <v>3.0000000000000001E-3</v>
      </c>
      <c r="M13" s="51"/>
      <c r="N13" s="51">
        <v>0.5714285714285714</v>
      </c>
      <c r="O13" s="51">
        <v>4.0000000000000001E-3</v>
      </c>
      <c r="P13" s="51"/>
      <c r="Q13" s="51">
        <v>1.5</v>
      </c>
      <c r="R13" s="51">
        <v>0.01</v>
      </c>
      <c r="S13" s="42"/>
      <c r="T13" s="106">
        <v>1.1666666666666667</v>
      </c>
      <c r="U13" s="51">
        <v>8.0000000000000002E-3</v>
      </c>
      <c r="V13" s="51"/>
      <c r="W13" s="51">
        <v>4</v>
      </c>
      <c r="X13" s="51">
        <v>2.8000000000000001E-2</v>
      </c>
      <c r="Y13" s="51"/>
      <c r="Z13" s="51">
        <v>0.67857142857142849</v>
      </c>
      <c r="AA13" s="51">
        <v>3.4000000000000002E-2</v>
      </c>
      <c r="AB13" s="51"/>
      <c r="AC13" s="51">
        <v>2.2105263157894739</v>
      </c>
      <c r="AD13" s="51">
        <v>3.5000000000000003E-2</v>
      </c>
      <c r="AE13" s="51"/>
      <c r="AF13" s="51">
        <v>0.73809523809523803</v>
      </c>
      <c r="AG13" s="51">
        <v>3.5999999999999997E-2</v>
      </c>
      <c r="AH13" s="101">
        <f>'2022'!D13/'2021'!AG13</f>
        <v>1.1111111111111112</v>
      </c>
      <c r="AL13" s="65"/>
    </row>
    <row r="14" spans="1:40" ht="18.75" customHeight="1" thickBot="1" x14ac:dyDescent="0.3">
      <c r="A14" s="172" t="s">
        <v>21</v>
      </c>
      <c r="B14" s="173"/>
      <c r="C14" s="24">
        <f t="shared" ref="C14:AG14" si="0">SUM(C5:C9,C11)</f>
        <v>3892003</v>
      </c>
      <c r="D14" s="24"/>
      <c r="E14" s="24">
        <f t="shared" si="0"/>
        <v>3407003</v>
      </c>
      <c r="F14" s="24"/>
      <c r="G14" s="24">
        <f t="shared" si="0"/>
        <v>3336542</v>
      </c>
      <c r="H14" s="24"/>
      <c r="I14" s="24">
        <f t="shared" si="0"/>
        <v>1911718</v>
      </c>
      <c r="J14" s="24"/>
      <c r="K14" s="24"/>
      <c r="L14" s="24">
        <f t="shared" si="0"/>
        <v>1614577</v>
      </c>
      <c r="M14" s="24"/>
      <c r="N14" s="24"/>
      <c r="O14" s="24">
        <f t="shared" si="0"/>
        <v>1151609</v>
      </c>
      <c r="P14" s="24"/>
      <c r="Q14" s="24"/>
      <c r="R14" s="24">
        <f t="shared" si="0"/>
        <v>1058619</v>
      </c>
      <c r="S14" s="24"/>
      <c r="T14" s="24"/>
      <c r="U14" s="24">
        <f t="shared" si="0"/>
        <v>1270137</v>
      </c>
      <c r="V14" s="24"/>
      <c r="W14" s="24"/>
      <c r="X14" s="24">
        <f t="shared" si="0"/>
        <v>1619067</v>
      </c>
      <c r="Y14" s="24"/>
      <c r="Z14" s="24"/>
      <c r="AA14" s="24">
        <f t="shared" si="0"/>
        <v>2477656</v>
      </c>
      <c r="AB14" s="24"/>
      <c r="AC14" s="24"/>
      <c r="AD14" s="24">
        <f t="shared" si="0"/>
        <v>3047354</v>
      </c>
      <c r="AE14" s="24"/>
      <c r="AF14" s="24"/>
      <c r="AG14" s="24">
        <f t="shared" si="0"/>
        <v>3853287</v>
      </c>
      <c r="AL14" s="65"/>
    </row>
    <row r="15" spans="1:40" s="10" customFormat="1" ht="37.5" customHeight="1" x14ac:dyDescent="0.25">
      <c r="A15" s="150" t="s">
        <v>28</v>
      </c>
      <c r="B15" s="25" t="s">
        <v>18</v>
      </c>
      <c r="C15" s="26">
        <v>4472</v>
      </c>
      <c r="D15" s="26">
        <v>2.1120689655172415</v>
      </c>
      <c r="E15" s="26">
        <v>1267</v>
      </c>
      <c r="F15" s="26">
        <v>0.39489795918367349</v>
      </c>
      <c r="G15" s="26">
        <v>630</v>
      </c>
      <c r="H15" s="26">
        <v>0.83462532299741599</v>
      </c>
      <c r="I15" s="26">
        <v>713</v>
      </c>
      <c r="J15" s="26"/>
      <c r="K15" s="26">
        <v>0.91640866873065019</v>
      </c>
      <c r="L15" s="26">
        <v>671</v>
      </c>
      <c r="M15" s="26"/>
      <c r="N15" s="26">
        <v>0.5692567567567568</v>
      </c>
      <c r="O15" s="26">
        <v>646</v>
      </c>
      <c r="P15" s="26"/>
      <c r="Q15" s="26">
        <v>1.6913946587537092</v>
      </c>
      <c r="R15" s="26">
        <v>573</v>
      </c>
      <c r="S15" s="26"/>
      <c r="T15" s="26">
        <v>1.1701754385964913</v>
      </c>
      <c r="U15" s="26">
        <v>601</v>
      </c>
      <c r="V15" s="26"/>
      <c r="W15" s="26">
        <v>1.4557721139430284</v>
      </c>
      <c r="X15" s="26">
        <v>1581</v>
      </c>
      <c r="Y15" s="26"/>
      <c r="Z15" s="26">
        <v>0.55406797116374873</v>
      </c>
      <c r="AA15" s="26">
        <v>622</v>
      </c>
      <c r="AB15" s="26"/>
      <c r="AC15" s="26">
        <v>1.2973977695167287</v>
      </c>
      <c r="AD15" s="26">
        <v>824</v>
      </c>
      <c r="AE15" s="26"/>
      <c r="AF15" s="26">
        <v>1.1762177650429799</v>
      </c>
      <c r="AG15" s="26">
        <v>890</v>
      </c>
      <c r="AH15" s="101">
        <f>'2022'!D16/'2021'!AG15</f>
        <v>0.84157303370786518</v>
      </c>
      <c r="AL15" s="66"/>
      <c r="AN15" s="67"/>
    </row>
    <row r="16" spans="1:40" s="10" customFormat="1" ht="34.5" customHeight="1" thickBot="1" x14ac:dyDescent="0.3">
      <c r="A16" s="151"/>
      <c r="B16" s="28" t="s">
        <v>19</v>
      </c>
      <c r="C16" s="23">
        <v>915</v>
      </c>
      <c r="D16" s="23">
        <v>1.1742690058479532</v>
      </c>
      <c r="E16" s="23">
        <v>853</v>
      </c>
      <c r="F16" s="23">
        <v>0.68426294820717126</v>
      </c>
      <c r="G16" s="23">
        <v>806</v>
      </c>
      <c r="H16" s="23">
        <v>1.0771470160116448</v>
      </c>
      <c r="I16" s="23">
        <v>717</v>
      </c>
      <c r="J16" s="23"/>
      <c r="K16" s="23">
        <v>1.0783783783783785</v>
      </c>
      <c r="L16" s="23">
        <v>580</v>
      </c>
      <c r="M16" s="23"/>
      <c r="N16" s="23">
        <v>0.7907268170426065</v>
      </c>
      <c r="O16" s="23">
        <v>420</v>
      </c>
      <c r="P16" s="23"/>
      <c r="Q16" s="23">
        <v>0.95087163232963545</v>
      </c>
      <c r="R16" s="23">
        <v>348</v>
      </c>
      <c r="S16" s="23"/>
      <c r="T16" s="23">
        <v>1.32</v>
      </c>
      <c r="U16" s="23">
        <v>767</v>
      </c>
      <c r="V16" s="23"/>
      <c r="W16" s="23">
        <v>1.1830808080808082</v>
      </c>
      <c r="X16" s="23">
        <v>902</v>
      </c>
      <c r="Y16" s="23"/>
      <c r="Z16" s="23">
        <v>0.66915688367129134</v>
      </c>
      <c r="AA16" s="23">
        <v>814</v>
      </c>
      <c r="AB16" s="23"/>
      <c r="AC16" s="23">
        <v>1.3460925039872409</v>
      </c>
      <c r="AD16" s="23">
        <v>752</v>
      </c>
      <c r="AE16" s="23"/>
      <c r="AF16" s="23">
        <v>1.0272511848341233</v>
      </c>
      <c r="AG16" s="23">
        <v>705</v>
      </c>
      <c r="AH16" s="101">
        <f>'2022'!D17/'2021'!AG16</f>
        <v>1.1290780141843972</v>
      </c>
      <c r="AL16" s="66"/>
      <c r="AN16" s="67"/>
    </row>
    <row r="17" spans="1:38" s="10" customFormat="1" ht="22.5" customHeight="1" thickBot="1" x14ac:dyDescent="0.3">
      <c r="A17" s="152" t="s">
        <v>21</v>
      </c>
      <c r="B17" s="153"/>
      <c r="C17" s="30">
        <f>C15+C16</f>
        <v>5387</v>
      </c>
      <c r="D17" s="30"/>
      <c r="E17" s="30">
        <f t="shared" ref="E17:AG17" si="1">E15+E16</f>
        <v>2120</v>
      </c>
      <c r="F17" s="30"/>
      <c r="G17" s="30">
        <f t="shared" si="1"/>
        <v>1436</v>
      </c>
      <c r="H17" s="30"/>
      <c r="I17" s="30">
        <f t="shared" si="1"/>
        <v>1430</v>
      </c>
      <c r="J17" s="30"/>
      <c r="K17" s="30"/>
      <c r="L17" s="30">
        <f t="shared" si="1"/>
        <v>1251</v>
      </c>
      <c r="M17" s="30"/>
      <c r="N17" s="30"/>
      <c r="O17" s="30">
        <f>O15+O16</f>
        <v>1066</v>
      </c>
      <c r="P17" s="30"/>
      <c r="Q17" s="30"/>
      <c r="R17" s="30">
        <f>R15+R16</f>
        <v>921</v>
      </c>
      <c r="S17" s="30"/>
      <c r="T17" s="30"/>
      <c r="U17" s="30">
        <f>U15+U16</f>
        <v>1368</v>
      </c>
      <c r="V17" s="30"/>
      <c r="W17" s="30"/>
      <c r="X17" s="30">
        <f>X15+X16</f>
        <v>2483</v>
      </c>
      <c r="Y17" s="30"/>
      <c r="Z17" s="30"/>
      <c r="AA17" s="30">
        <f t="shared" si="1"/>
        <v>1436</v>
      </c>
      <c r="AB17" s="30"/>
      <c r="AC17" s="30"/>
      <c r="AD17" s="30">
        <f t="shared" si="1"/>
        <v>1576</v>
      </c>
      <c r="AE17" s="110"/>
      <c r="AF17" s="110"/>
      <c r="AG17" s="31">
        <f t="shared" si="1"/>
        <v>1595</v>
      </c>
      <c r="AH17" s="101"/>
      <c r="AL17" s="66"/>
    </row>
    <row r="18" spans="1:38" s="10" customFormat="1" ht="22.5" customHeight="1" thickBot="1" x14ac:dyDescent="0.3">
      <c r="A18" s="152" t="s">
        <v>27</v>
      </c>
      <c r="B18" s="153"/>
      <c r="C18" s="30">
        <f>C14+C17</f>
        <v>3897390</v>
      </c>
      <c r="D18" s="30"/>
      <c r="E18" s="30">
        <f t="shared" ref="E18:AG18" si="2">E14+E17</f>
        <v>3409123</v>
      </c>
      <c r="F18" s="30"/>
      <c r="G18" s="30">
        <f t="shared" si="2"/>
        <v>3337978</v>
      </c>
      <c r="H18" s="30"/>
      <c r="I18" s="30">
        <f t="shared" si="2"/>
        <v>1913148</v>
      </c>
      <c r="J18" s="30"/>
      <c r="K18" s="30"/>
      <c r="L18" s="30">
        <f t="shared" si="2"/>
        <v>1615828</v>
      </c>
      <c r="M18" s="30"/>
      <c r="N18" s="30"/>
      <c r="O18" s="30">
        <f>O14+O17</f>
        <v>1152675</v>
      </c>
      <c r="P18" s="30"/>
      <c r="Q18" s="30"/>
      <c r="R18" s="30">
        <f>R14+R17</f>
        <v>1059540</v>
      </c>
      <c r="S18" s="30"/>
      <c r="T18" s="30"/>
      <c r="U18" s="30">
        <f>U14+U17</f>
        <v>1271505</v>
      </c>
      <c r="V18" s="30"/>
      <c r="W18" s="30"/>
      <c r="X18" s="30">
        <f>X14+X17</f>
        <v>1621550</v>
      </c>
      <c r="Y18" s="30"/>
      <c r="Z18" s="30"/>
      <c r="AA18" s="30">
        <f t="shared" si="2"/>
        <v>2479092</v>
      </c>
      <c r="AB18" s="30"/>
      <c r="AC18" s="30"/>
      <c r="AD18" s="30">
        <f t="shared" si="2"/>
        <v>3048930</v>
      </c>
      <c r="AE18" s="110"/>
      <c r="AF18" s="110"/>
      <c r="AG18" s="31">
        <f t="shared" si="2"/>
        <v>3854882</v>
      </c>
      <c r="AH18" s="101"/>
      <c r="AL18" s="66"/>
    </row>
    <row r="19" spans="1:38" ht="22.5" customHeight="1" x14ac:dyDescent="0.25">
      <c r="AL19" s="65"/>
    </row>
    <row r="20" spans="1:38" ht="27" customHeight="1" x14ac:dyDescent="0.25">
      <c r="U20" s="54"/>
      <c r="V20" s="54"/>
      <c r="W20" s="54"/>
      <c r="AL20" s="65"/>
    </row>
    <row r="21" spans="1:38" ht="22.5" customHeight="1" x14ac:dyDescent="0.25">
      <c r="O21" s="58"/>
      <c r="P21" s="58"/>
      <c r="Q21" s="58"/>
      <c r="R21" s="54"/>
      <c r="S21" s="54"/>
      <c r="T21" s="54"/>
    </row>
    <row r="22" spans="1:38" ht="22.5" customHeight="1" x14ac:dyDescent="0.25">
      <c r="E22" s="59"/>
      <c r="F22" s="59"/>
      <c r="G22" s="63"/>
      <c r="H22" s="63"/>
      <c r="I22" s="63"/>
      <c r="J22" s="63"/>
      <c r="K22" s="63"/>
      <c r="L22" s="60"/>
      <c r="M22" s="60"/>
      <c r="N22" s="60"/>
      <c r="O22" s="58"/>
      <c r="P22" s="58"/>
      <c r="Q22" s="58"/>
      <c r="R22" s="54"/>
      <c r="S22" s="54"/>
      <c r="T22" s="54"/>
    </row>
    <row r="23" spans="1:38" ht="22.5" customHeight="1" x14ac:dyDescent="0.25">
      <c r="E23" s="59"/>
      <c r="F23" s="59"/>
      <c r="G23" s="63"/>
      <c r="H23" s="63"/>
      <c r="I23" s="87"/>
      <c r="J23" s="87"/>
      <c r="K23" s="87"/>
      <c r="L23" s="89"/>
      <c r="M23" s="89"/>
      <c r="N23" s="89"/>
      <c r="O23" s="58"/>
      <c r="P23" s="58"/>
      <c r="Q23" s="58"/>
      <c r="R23" s="54"/>
      <c r="S23" s="54"/>
      <c r="T23" s="54"/>
      <c r="X23" s="65"/>
      <c r="Y23" s="65"/>
      <c r="Z23" s="65"/>
    </row>
    <row r="24" spans="1:38" ht="22.5" customHeight="1" x14ac:dyDescent="0.25">
      <c r="G24" s="63"/>
      <c r="H24" s="63"/>
      <c r="I24" s="88"/>
      <c r="J24" s="88"/>
      <c r="K24" s="88"/>
      <c r="L24" s="88"/>
      <c r="M24" s="88"/>
      <c r="N24" s="88"/>
      <c r="R24" s="54"/>
      <c r="S24" s="54"/>
      <c r="T24" s="54"/>
      <c r="X24" s="65"/>
      <c r="Y24" s="65"/>
      <c r="Z24" s="65"/>
    </row>
    <row r="25" spans="1:38" ht="22.5" customHeight="1" x14ac:dyDescent="0.25">
      <c r="G25" s="63"/>
      <c r="H25" s="63"/>
      <c r="I25" s="88"/>
      <c r="J25" s="88"/>
      <c r="K25" s="88"/>
      <c r="L25" s="88"/>
      <c r="M25" s="88"/>
      <c r="N25" s="88"/>
      <c r="R25" s="54"/>
      <c r="S25" s="54"/>
      <c r="T25" s="54"/>
      <c r="X25" s="65"/>
      <c r="Y25" s="65"/>
      <c r="Z25" s="65"/>
    </row>
    <row r="26" spans="1:38" ht="22.5" customHeight="1" x14ac:dyDescent="0.25">
      <c r="G26" s="63"/>
      <c r="H26" s="63"/>
      <c r="I26" s="88"/>
      <c r="J26" s="88"/>
      <c r="K26" s="88"/>
      <c r="L26" s="88"/>
      <c r="M26" s="88"/>
      <c r="N26" s="88"/>
      <c r="X26" s="65"/>
      <c r="Y26" s="65"/>
      <c r="Z26" s="65"/>
    </row>
    <row r="27" spans="1:38" ht="22.5" customHeight="1" x14ac:dyDescent="0.25">
      <c r="G27" s="63"/>
      <c r="H27" s="63"/>
      <c r="I27" s="88"/>
      <c r="J27" s="88"/>
      <c r="K27" s="88"/>
      <c r="L27" s="88"/>
      <c r="M27" s="88"/>
      <c r="N27" s="88"/>
    </row>
    <row r="28" spans="1:38" ht="22.5" customHeight="1" x14ac:dyDescent="0.25">
      <c r="I28" s="88"/>
      <c r="J28" s="88"/>
      <c r="K28" s="88"/>
      <c r="L28" s="88"/>
      <c r="M28" s="88"/>
      <c r="N28" s="8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108"/>
    </row>
    <row r="29" spans="1:38" ht="22.5" customHeight="1" x14ac:dyDescent="0.25">
      <c r="I29" s="88"/>
      <c r="J29" s="88"/>
      <c r="K29" s="88"/>
      <c r="L29" s="88"/>
      <c r="M29" s="88"/>
      <c r="N29" s="8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108"/>
    </row>
    <row r="30" spans="1:38" ht="22.5" customHeight="1" x14ac:dyDescent="0.25">
      <c r="I30" s="88"/>
      <c r="J30" s="88"/>
      <c r="K30" s="88"/>
      <c r="L30" s="88"/>
      <c r="M30" s="88"/>
      <c r="N30" s="88"/>
      <c r="O30" s="68"/>
      <c r="P30" s="68"/>
      <c r="Q30" s="68"/>
      <c r="R30" s="68"/>
      <c r="S30" s="68"/>
      <c r="T30" s="68"/>
      <c r="U30" s="90"/>
      <c r="V30" s="90"/>
      <c r="W30" s="90"/>
      <c r="X30" s="91"/>
      <c r="Y30" s="91"/>
      <c r="Z30" s="91"/>
      <c r="AA30" s="92"/>
      <c r="AB30" s="92"/>
      <c r="AC30" s="92"/>
      <c r="AD30" s="91"/>
      <c r="AE30" s="91"/>
      <c r="AF30" s="91"/>
      <c r="AG30" s="68"/>
      <c r="AH30" s="108"/>
    </row>
    <row r="31" spans="1:38" ht="22.5" customHeight="1" x14ac:dyDescent="0.25">
      <c r="I31" s="88"/>
      <c r="J31" s="88"/>
      <c r="K31" s="88"/>
      <c r="L31" s="88"/>
      <c r="M31" s="88"/>
      <c r="N31" s="88"/>
      <c r="O31" s="68"/>
      <c r="P31" s="68"/>
      <c r="Q31" s="68"/>
      <c r="R31" s="68"/>
      <c r="S31" s="68"/>
      <c r="T31" s="68"/>
      <c r="U31" s="90"/>
      <c r="V31" s="90"/>
      <c r="W31" s="90"/>
      <c r="X31" s="91"/>
      <c r="Y31" s="91"/>
      <c r="Z31" s="91"/>
      <c r="AA31" s="92"/>
      <c r="AB31" s="92"/>
      <c r="AC31" s="92"/>
      <c r="AD31" s="91"/>
      <c r="AE31" s="91"/>
      <c r="AF31" s="91"/>
      <c r="AG31" s="68"/>
      <c r="AH31" s="108"/>
    </row>
    <row r="32" spans="1:38" ht="22.5" customHeight="1" x14ac:dyDescent="0.25">
      <c r="I32" s="88"/>
      <c r="J32" s="88"/>
      <c r="K32" s="88"/>
      <c r="L32" s="88"/>
      <c r="M32" s="88"/>
      <c r="N32" s="88"/>
      <c r="O32" s="68"/>
      <c r="P32" s="68"/>
      <c r="Q32" s="68"/>
      <c r="R32" s="68"/>
      <c r="S32" s="68"/>
      <c r="T32" s="68"/>
      <c r="U32" s="90"/>
      <c r="V32" s="90"/>
      <c r="W32" s="90"/>
      <c r="X32" s="91"/>
      <c r="Y32" s="91"/>
      <c r="Z32" s="91"/>
      <c r="AA32" s="92"/>
      <c r="AB32" s="92"/>
      <c r="AC32" s="92"/>
      <c r="AD32" s="91"/>
      <c r="AE32" s="91"/>
      <c r="AF32" s="91"/>
      <c r="AG32" s="68"/>
      <c r="AH32" s="108"/>
    </row>
    <row r="33" spans="9:34" ht="22.5" customHeight="1" x14ac:dyDescent="0.25">
      <c r="I33" s="88"/>
      <c r="J33" s="88"/>
      <c r="K33" s="88"/>
      <c r="L33" s="88"/>
      <c r="M33" s="88"/>
      <c r="N33" s="88"/>
      <c r="O33" s="68"/>
      <c r="P33" s="68"/>
      <c r="Q33" s="68"/>
      <c r="R33" s="68"/>
      <c r="S33" s="68"/>
      <c r="T33" s="68"/>
      <c r="U33" s="90"/>
      <c r="V33" s="90"/>
      <c r="W33" s="90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108"/>
    </row>
    <row r="34" spans="9:34" ht="22.5" customHeight="1" x14ac:dyDescent="0.25">
      <c r="I34" s="88"/>
      <c r="J34" s="88"/>
      <c r="K34" s="88"/>
      <c r="L34" s="88"/>
      <c r="M34" s="88"/>
      <c r="N34" s="88"/>
      <c r="O34" s="68"/>
      <c r="P34" s="68"/>
      <c r="Q34" s="68"/>
      <c r="R34" s="68"/>
      <c r="S34" s="68"/>
      <c r="T34" s="68"/>
      <c r="U34" s="90"/>
      <c r="V34" s="90"/>
      <c r="W34" s="90"/>
      <c r="X34" s="91"/>
      <c r="Y34" s="91"/>
      <c r="Z34" s="91"/>
      <c r="AA34" s="92"/>
      <c r="AB34" s="92"/>
      <c r="AC34" s="92"/>
      <c r="AD34" s="91"/>
      <c r="AE34" s="91"/>
      <c r="AF34" s="91"/>
      <c r="AG34" s="68"/>
      <c r="AH34" s="108"/>
    </row>
    <row r="35" spans="9:34" ht="22.5" customHeight="1" x14ac:dyDescent="0.25">
      <c r="I35" s="88"/>
      <c r="J35" s="88"/>
      <c r="K35" s="88"/>
      <c r="L35" s="88"/>
      <c r="M35" s="88"/>
      <c r="N35" s="88"/>
      <c r="O35" s="68"/>
      <c r="P35" s="68"/>
      <c r="Q35" s="68"/>
      <c r="R35" s="68"/>
      <c r="S35" s="68"/>
      <c r="T35" s="68"/>
      <c r="U35" s="90"/>
      <c r="V35" s="90"/>
      <c r="W35" s="90"/>
      <c r="X35" s="91"/>
      <c r="Y35" s="91"/>
      <c r="Z35" s="91"/>
      <c r="AA35" s="92"/>
      <c r="AB35" s="92"/>
      <c r="AC35" s="92"/>
      <c r="AD35" s="91"/>
      <c r="AE35" s="91"/>
      <c r="AF35" s="91"/>
      <c r="AG35" s="68"/>
      <c r="AH35" s="108"/>
    </row>
    <row r="36" spans="9:34" ht="22.5" customHeight="1" x14ac:dyDescent="0.25">
      <c r="I36" s="88"/>
      <c r="J36" s="88"/>
      <c r="K36" s="88"/>
      <c r="L36" s="88"/>
      <c r="M36" s="88"/>
      <c r="N36" s="8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108"/>
    </row>
    <row r="37" spans="9:34" ht="22.5" customHeight="1" x14ac:dyDescent="0.25">
      <c r="I37" s="88"/>
      <c r="J37" s="88"/>
      <c r="K37" s="88"/>
      <c r="L37" s="88"/>
      <c r="M37" s="88"/>
      <c r="N37" s="8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108"/>
    </row>
    <row r="38" spans="9:34" ht="22.5" customHeight="1" x14ac:dyDescent="0.25"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108"/>
    </row>
    <row r="39" spans="9:34" ht="22.5" customHeight="1" x14ac:dyDescent="0.25"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108"/>
    </row>
    <row r="40" spans="9:34" ht="22.5" customHeight="1" x14ac:dyDescent="0.25"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108"/>
    </row>
    <row r="41" spans="9:34" ht="22.5" customHeight="1" x14ac:dyDescent="0.25"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108"/>
    </row>
    <row r="42" spans="9:34" ht="22.5" customHeight="1" x14ac:dyDescent="0.25"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108"/>
    </row>
    <row r="43" spans="9:34" ht="22.5" customHeight="1" x14ac:dyDescent="0.25"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108"/>
    </row>
    <row r="44" spans="9:34" ht="22.5" customHeight="1" x14ac:dyDescent="0.25"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108"/>
    </row>
  </sheetData>
  <mergeCells count="8">
    <mergeCell ref="A17:B17"/>
    <mergeCell ref="A18:B18"/>
    <mergeCell ref="A2:AG2"/>
    <mergeCell ref="A4:A11"/>
    <mergeCell ref="B4:AG4"/>
    <mergeCell ref="B10:AG10"/>
    <mergeCell ref="A14:B14"/>
    <mergeCell ref="A15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2025-01-23T11:57:33Z</dcterms:modified>
</cp:coreProperties>
</file>